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Shashank\FY 2026-27\170th\Annexures\"/>
    </mc:Choice>
  </mc:AlternateContent>
  <xr:revisionPtr revIDLastSave="0" documentId="13_ncr:1_{4BE4D023-CBD1-4356-97E7-9E46B14EABA5}" xr6:coauthVersionLast="47" xr6:coauthVersionMax="47" xr10:uidLastSave="{00000000-0000-0000-0000-000000000000}"/>
  <bookViews>
    <workbookView xWindow="-120" yWindow="-120" windowWidth="29040" windowHeight="15720" xr2:uid="{5D3EFE18-739E-48CB-8B95-662DD6C9CA3D}"/>
  </bookViews>
  <sheets>
    <sheet name="Bankwise" sheetId="1" r:id="rId1"/>
    <sheet name="Districtwise" sheetId="2" r:id="rId2"/>
    <sheet name="Bankwise (2)" sheetId="4" r:id="rId3"/>
  </sheets>
  <definedNames>
    <definedName name="_xlnm._FilterDatabase" localSheetId="0" hidden="1">Bankwise!$A$3:$I$3</definedName>
    <definedName name="_xlnm._FilterDatabase" localSheetId="2" hidden="1">'Bankwise (2)'!$A$3:$I$3</definedName>
    <definedName name="_xlnm._FilterDatabase" localSheetId="1" hidden="1">Districtwise!$A$3:$H$3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5" i="2" l="1"/>
  <c r="J6" i="2"/>
  <c r="J7" i="2"/>
  <c r="J13" i="2"/>
  <c r="J14" i="2"/>
  <c r="J15" i="2"/>
  <c r="J17" i="2"/>
  <c r="J21" i="2"/>
  <c r="J22" i="2"/>
  <c r="J23" i="2"/>
  <c r="J29" i="2"/>
  <c r="J30" i="2"/>
  <c r="J31" i="2"/>
  <c r="J33" i="2"/>
  <c r="J37" i="2"/>
  <c r="J38" i="2"/>
  <c r="J39" i="2"/>
  <c r="J41" i="2"/>
  <c r="K13" i="4"/>
  <c r="K14" i="4"/>
  <c r="K15" i="4"/>
  <c r="K19" i="4"/>
  <c r="K21" i="4"/>
  <c r="K22" i="4"/>
  <c r="K23" i="4"/>
  <c r="K29" i="4"/>
  <c r="K30" i="4"/>
  <c r="K31" i="4"/>
  <c r="K35" i="4"/>
  <c r="K45" i="4"/>
  <c r="K46" i="4"/>
  <c r="K47" i="4"/>
  <c r="F47" i="4"/>
  <c r="H47" i="4" s="1"/>
  <c r="F46" i="4"/>
  <c r="H46" i="4" s="1"/>
  <c r="F42" i="4"/>
  <c r="H42" i="4" s="1"/>
  <c r="K42" i="4" s="1"/>
  <c r="F45" i="4"/>
  <c r="H45" i="4" s="1"/>
  <c r="F44" i="4"/>
  <c r="F43" i="4"/>
  <c r="H43" i="4" s="1"/>
  <c r="K43" i="4" s="1"/>
  <c r="F41" i="4"/>
  <c r="H41" i="4" s="1"/>
  <c r="K41" i="4" s="1"/>
  <c r="F40" i="4"/>
  <c r="H40" i="4" s="1"/>
  <c r="K40" i="4" s="1"/>
  <c r="F39" i="4"/>
  <c r="F18" i="4"/>
  <c r="H18" i="4" s="1"/>
  <c r="K18" i="4" s="1"/>
  <c r="F21" i="4"/>
  <c r="H21" i="4" s="1"/>
  <c r="F16" i="4"/>
  <c r="H16" i="4" s="1"/>
  <c r="K16" i="4" s="1"/>
  <c r="F34" i="4"/>
  <c r="H34" i="4" s="1"/>
  <c r="K34" i="4" s="1"/>
  <c r="F33" i="4"/>
  <c r="H33" i="4" s="1"/>
  <c r="K33" i="4" s="1"/>
  <c r="F32" i="4"/>
  <c r="H32" i="4" s="1"/>
  <c r="K32" i="4" s="1"/>
  <c r="F24" i="4"/>
  <c r="H24" i="4" s="1"/>
  <c r="K24" i="4" s="1"/>
  <c r="F17" i="4"/>
  <c r="H17" i="4" s="1"/>
  <c r="K17" i="4" s="1"/>
  <c r="F31" i="4"/>
  <c r="H31" i="4" s="1"/>
  <c r="F26" i="4"/>
  <c r="H26" i="4" s="1"/>
  <c r="K26" i="4" s="1"/>
  <c r="F23" i="4"/>
  <c r="H23" i="4" s="1"/>
  <c r="F20" i="4"/>
  <c r="H20" i="4" s="1"/>
  <c r="K20" i="4" s="1"/>
  <c r="F27" i="4"/>
  <c r="H27" i="4" s="1"/>
  <c r="K27" i="4" s="1"/>
  <c r="F25" i="4"/>
  <c r="H25" i="4" s="1"/>
  <c r="K25" i="4" s="1"/>
  <c r="F19" i="4"/>
  <c r="H19" i="4" s="1"/>
  <c r="F22" i="4"/>
  <c r="H22" i="4" s="1"/>
  <c r="F30" i="4"/>
  <c r="H30" i="4" s="1"/>
  <c r="F29" i="4"/>
  <c r="H29" i="4" s="1"/>
  <c r="F28" i="4"/>
  <c r="H28" i="4" s="1"/>
  <c r="K28" i="4" s="1"/>
  <c r="F36" i="4"/>
  <c r="H36" i="4" s="1"/>
  <c r="K36" i="4" s="1"/>
  <c r="F38" i="4"/>
  <c r="H38" i="4" s="1"/>
  <c r="K38" i="4" s="1"/>
  <c r="F37" i="4"/>
  <c r="H37" i="4" s="1"/>
  <c r="K37" i="4" s="1"/>
  <c r="F35" i="4"/>
  <c r="H35" i="4" s="1"/>
  <c r="F9" i="4"/>
  <c r="H9" i="4" s="1"/>
  <c r="K9" i="4" s="1"/>
  <c r="F13" i="4"/>
  <c r="H13" i="4" s="1"/>
  <c r="F6" i="4"/>
  <c r="H6" i="4" s="1"/>
  <c r="K6" i="4" s="1"/>
  <c r="F11" i="4"/>
  <c r="H11" i="4" s="1"/>
  <c r="K11" i="4" s="1"/>
  <c r="F14" i="4"/>
  <c r="H14" i="4" s="1"/>
  <c r="F4" i="4"/>
  <c r="H4" i="4" s="1"/>
  <c r="K4" i="4" s="1"/>
  <c r="F10" i="4"/>
  <c r="H10" i="4" s="1"/>
  <c r="K10" i="4" s="1"/>
  <c r="F5" i="4"/>
  <c r="H5" i="4" s="1"/>
  <c r="K5" i="4" s="1"/>
  <c r="F7" i="4"/>
  <c r="H7" i="4" s="1"/>
  <c r="K7" i="4" s="1"/>
  <c r="F12" i="4"/>
  <c r="H12" i="4" s="1"/>
  <c r="K12" i="4" s="1"/>
  <c r="F15" i="4"/>
  <c r="H15" i="4" s="1"/>
  <c r="F8" i="4"/>
  <c r="F50" i="1"/>
  <c r="H50" i="1" s="1"/>
  <c r="H46" i="2"/>
  <c r="F46" i="2"/>
  <c r="E46" i="2"/>
  <c r="D46" i="2"/>
  <c r="G44" i="2"/>
  <c r="J44" i="2" s="1"/>
  <c r="G43" i="2"/>
  <c r="J43" i="2" s="1"/>
  <c r="G42" i="2"/>
  <c r="J42" i="2" s="1"/>
  <c r="G41" i="2"/>
  <c r="G40" i="2"/>
  <c r="J40" i="2" s="1"/>
  <c r="G39" i="2"/>
  <c r="G38" i="2"/>
  <c r="G37" i="2"/>
  <c r="G36" i="2"/>
  <c r="J36" i="2" s="1"/>
  <c r="G35" i="2"/>
  <c r="J35" i="2" s="1"/>
  <c r="G34" i="2"/>
  <c r="J34" i="2" s="1"/>
  <c r="G33" i="2"/>
  <c r="G32" i="2"/>
  <c r="J32" i="2" s="1"/>
  <c r="G31" i="2"/>
  <c r="G30" i="2"/>
  <c r="G29" i="2"/>
  <c r="G28" i="2"/>
  <c r="J28" i="2" s="1"/>
  <c r="G27" i="2"/>
  <c r="J27" i="2" s="1"/>
  <c r="G26" i="2"/>
  <c r="J26" i="2" s="1"/>
  <c r="G25" i="2"/>
  <c r="J25" i="2" s="1"/>
  <c r="G24" i="2"/>
  <c r="J24" i="2" s="1"/>
  <c r="G23" i="2"/>
  <c r="G22" i="2"/>
  <c r="G21" i="2"/>
  <c r="G20" i="2"/>
  <c r="J20" i="2" s="1"/>
  <c r="G19" i="2"/>
  <c r="J19" i="2" s="1"/>
  <c r="G18" i="2"/>
  <c r="J18" i="2" s="1"/>
  <c r="G17" i="2"/>
  <c r="G16" i="2"/>
  <c r="J16" i="2" s="1"/>
  <c r="G15" i="2"/>
  <c r="G14" i="2"/>
  <c r="G13" i="2"/>
  <c r="G12" i="2"/>
  <c r="J12" i="2" s="1"/>
  <c r="G11" i="2"/>
  <c r="J11" i="2" s="1"/>
  <c r="G10" i="2"/>
  <c r="J10" i="2" s="1"/>
  <c r="G9" i="2"/>
  <c r="J9" i="2" s="1"/>
  <c r="G8" i="2"/>
  <c r="J8" i="2" s="1"/>
  <c r="G7" i="2"/>
  <c r="G6" i="2"/>
  <c r="G5" i="2"/>
  <c r="G4" i="2"/>
  <c r="J4" i="2" s="1"/>
  <c r="H8" i="4" l="1"/>
  <c r="K8" i="4" s="1"/>
  <c r="H39" i="4"/>
  <c r="K39" i="4" s="1"/>
  <c r="H44" i="4"/>
  <c r="K44" i="4" s="1"/>
  <c r="G46" i="2"/>
  <c r="I52" i="1"/>
  <c r="G52" i="1"/>
  <c r="D52" i="1"/>
  <c r="F51" i="1"/>
  <c r="H51" i="1" s="1"/>
  <c r="F49" i="1"/>
  <c r="H49" i="1" s="1"/>
  <c r="F48" i="1"/>
  <c r="F47" i="1"/>
  <c r="H47" i="1" s="1"/>
  <c r="F46" i="1"/>
  <c r="H46" i="1" s="1"/>
  <c r="F45" i="1"/>
  <c r="H44" i="1"/>
  <c r="E44" i="1"/>
  <c r="D44" i="1"/>
  <c r="F43" i="1"/>
  <c r="I42" i="1"/>
  <c r="G42" i="1"/>
  <c r="D42" i="1"/>
  <c r="F41" i="1"/>
  <c r="F42" i="1" s="1"/>
  <c r="I40" i="1"/>
  <c r="G40" i="1"/>
  <c r="D40" i="1"/>
  <c r="F39" i="1"/>
  <c r="H39" i="1" s="1"/>
  <c r="F38" i="1"/>
  <c r="H38" i="1" s="1"/>
  <c r="F37" i="1"/>
  <c r="F36" i="1"/>
  <c r="H36" i="1" s="1"/>
  <c r="F35" i="1"/>
  <c r="H35" i="1" s="1"/>
  <c r="F34" i="1"/>
  <c r="F33" i="1"/>
  <c r="H33" i="1" s="1"/>
  <c r="F32" i="1"/>
  <c r="H32" i="1" s="1"/>
  <c r="F31" i="1"/>
  <c r="F30" i="1"/>
  <c r="H30" i="1" s="1"/>
  <c r="F29" i="1"/>
  <c r="F28" i="1"/>
  <c r="H28" i="1" s="1"/>
  <c r="F27" i="1"/>
  <c r="H27" i="1" s="1"/>
  <c r="F26" i="1"/>
  <c r="F25" i="1"/>
  <c r="H25" i="1" s="1"/>
  <c r="F24" i="1"/>
  <c r="H24" i="1" s="1"/>
  <c r="F23" i="1"/>
  <c r="F22" i="1"/>
  <c r="H22" i="1" s="1"/>
  <c r="F21" i="1"/>
  <c r="F20" i="1"/>
  <c r="H20" i="1" s="1"/>
  <c r="F19" i="1"/>
  <c r="H19" i="1" s="1"/>
  <c r="F18" i="1"/>
  <c r="F17" i="1"/>
  <c r="H17" i="1" s="1"/>
  <c r="I16" i="1"/>
  <c r="G16" i="1"/>
  <c r="D16" i="1"/>
  <c r="F15" i="1"/>
  <c r="H15" i="1" s="1"/>
  <c r="F14" i="1"/>
  <c r="F13" i="1"/>
  <c r="F12" i="1"/>
  <c r="F11" i="1"/>
  <c r="F10" i="1"/>
  <c r="H10" i="1" s="1"/>
  <c r="F9" i="1"/>
  <c r="F8" i="1"/>
  <c r="F7" i="1"/>
  <c r="H7" i="1" s="1"/>
  <c r="F6" i="1"/>
  <c r="F5" i="1"/>
  <c r="H5" i="1" s="1"/>
  <c r="F4" i="1"/>
  <c r="F40" i="1" l="1"/>
  <c r="H40" i="1" s="1"/>
  <c r="F52" i="1"/>
  <c r="H52" i="1" s="1"/>
  <c r="H12" i="1"/>
  <c r="H9" i="1"/>
  <c r="D53" i="1"/>
  <c r="F16" i="1"/>
  <c r="H4" i="1"/>
  <c r="H13" i="1"/>
  <c r="I53" i="1"/>
  <c r="H42" i="1"/>
  <c r="H8" i="1"/>
  <c r="H23" i="1"/>
  <c r="H31" i="1"/>
  <c r="H11" i="1"/>
  <c r="H26" i="1"/>
  <c r="H34" i="1"/>
  <c r="H45" i="1"/>
  <c r="H6" i="1"/>
  <c r="H14" i="1"/>
  <c r="H21" i="1"/>
  <c r="H29" i="1"/>
  <c r="H37" i="1"/>
  <c r="H43" i="1"/>
  <c r="H48" i="1"/>
  <c r="G53" i="1"/>
  <c r="H18" i="1"/>
  <c r="H41" i="1"/>
  <c r="F53" i="1" l="1"/>
  <c r="H53" i="1" s="1"/>
  <c r="H16" i="1"/>
</calcChain>
</file>

<file path=xl/sharedStrings.xml><?xml version="1.0" encoding="utf-8"?>
<sst xmlns="http://schemas.openxmlformats.org/spreadsheetml/2006/main" count="344" uniqueCount="130">
  <si>
    <t>Sr. No.</t>
  </si>
  <si>
    <t>Name of the Banks</t>
  </si>
  <si>
    <t xml:space="preserve">Type of Bank </t>
  </si>
  <si>
    <t xml:space="preserve">No. of Branches </t>
  </si>
  <si>
    <t xml:space="preserve">Per Branch Target </t>
  </si>
  <si>
    <t>Total Target</t>
  </si>
  <si>
    <t>% Ach.</t>
  </si>
  <si>
    <t xml:space="preserve">Cumulative APY accounts opened since inception </t>
  </si>
  <si>
    <t>BANK OF BARODA</t>
  </si>
  <si>
    <t>PSB</t>
  </si>
  <si>
    <t>BANK OF INDIA</t>
  </si>
  <si>
    <t>BANK OF MAHARASHTRA</t>
  </si>
  <si>
    <t>CANARA BANK</t>
  </si>
  <si>
    <t>CENTRAL BANK OF INDIA</t>
  </si>
  <si>
    <t>INDIAN BANK</t>
  </si>
  <si>
    <t xml:space="preserve">INDIAN OVERSEAS BANK </t>
  </si>
  <si>
    <t>PUNJAB AND SIND BANK</t>
  </si>
  <si>
    <t>PUNJAB NATIONAL BANK</t>
  </si>
  <si>
    <t>STATE BANK OF INDIA</t>
  </si>
  <si>
    <t>UCO BANK</t>
  </si>
  <si>
    <t>UNION BANK OF INDIA</t>
  </si>
  <si>
    <t>PSB TOTAL</t>
  </si>
  <si>
    <t>AXIS BANK LTD</t>
  </si>
  <si>
    <t>PVT MAJOR</t>
  </si>
  <si>
    <t>HDFC BANK LTD</t>
  </si>
  <si>
    <t>ICICI BANK LIMITED</t>
  </si>
  <si>
    <t>IDBI BANK LTD</t>
  </si>
  <si>
    <t>BANDHAN BANK LIMITED</t>
  </si>
  <si>
    <t>PVT</t>
  </si>
  <si>
    <t>CITY UNION BANK LTD</t>
  </si>
  <si>
    <t>CSB Bank Limited</t>
  </si>
  <si>
    <t>DCB BANK LIMITED</t>
  </si>
  <si>
    <t>DHANLAXMI BANK LIMITED</t>
  </si>
  <si>
    <t>IDFC FIRST BANK LIMITED</t>
  </si>
  <si>
    <t>INDUSIND BANK LIMITED</t>
  </si>
  <si>
    <t>KARNATAKA BANK LIMITED</t>
  </si>
  <si>
    <t>KOTAK MAHINDRA BANK</t>
  </si>
  <si>
    <t>RBL BANK LIMITED</t>
  </si>
  <si>
    <t>STANDARD CHARTERED BANK</t>
  </si>
  <si>
    <t>TAMILNAD MERCANTILE BANK LTD</t>
  </si>
  <si>
    <t>THE FEDERAL BANK LTD</t>
  </si>
  <si>
    <t>THE JAMMU AND KASHMIR BANK LTD</t>
  </si>
  <si>
    <t>THE KARUR VYSYA BANK LTD</t>
  </si>
  <si>
    <t>THE LAKSHMI VILAS BANK LTD</t>
  </si>
  <si>
    <t>THE NAINITAL BANK LTD</t>
  </si>
  <si>
    <t>THE SOUTH INDIAN BANK LTD</t>
  </si>
  <si>
    <t>YES BANK LIMITED</t>
  </si>
  <si>
    <t>PVT TOTAL</t>
  </si>
  <si>
    <t>RAJASTHAN GRAMIN BANK</t>
  </si>
  <si>
    <t>RRB</t>
  </si>
  <si>
    <t>RRB TOTAL</t>
  </si>
  <si>
    <t>DCCB/SCB</t>
  </si>
  <si>
    <t>SCB</t>
  </si>
  <si>
    <t>RSCB TOTAL</t>
  </si>
  <si>
    <t>AU SMALL FINANCE BANK LIMITED</t>
  </si>
  <si>
    <t>SFB</t>
  </si>
  <si>
    <t>CAPITAL SMALL FINANCE BANK LIMITED</t>
  </si>
  <si>
    <t>EQUITAS SMALL FINANCE BANK LIMITED</t>
  </si>
  <si>
    <t>ESAF SMALL FINANCE BANK LIMITED</t>
  </si>
  <si>
    <t>UJJIVAN SMALL FINANCE BANK LIMITED</t>
  </si>
  <si>
    <t>UTKARSH SMALL FINANCE BANK LIMITED</t>
  </si>
  <si>
    <t>SFB TOTAL</t>
  </si>
  <si>
    <t>Total</t>
  </si>
  <si>
    <t>S.No</t>
  </si>
  <si>
    <t>Districts</t>
  </si>
  <si>
    <t>Lead Bank</t>
  </si>
  <si>
    <t>No. of Branches</t>
  </si>
  <si>
    <t>Target achievement (%)</t>
  </si>
  <si>
    <t>Cumulative APY accounts opened since inception</t>
  </si>
  <si>
    <t>AJMER</t>
  </si>
  <si>
    <t>BOB</t>
  </si>
  <si>
    <t>ALWAR</t>
  </si>
  <si>
    <t>PNB</t>
  </si>
  <si>
    <t>BALOTRA</t>
  </si>
  <si>
    <t>SBI</t>
  </si>
  <si>
    <t>BANSWARA</t>
  </si>
  <si>
    <t>BARAN</t>
  </si>
  <si>
    <t>CBI</t>
  </si>
  <si>
    <t>BARMER</t>
  </si>
  <si>
    <t>BEAWAR</t>
  </si>
  <si>
    <t>BHARATPUR</t>
  </si>
  <si>
    <t>BHILWARA</t>
  </si>
  <si>
    <t>BIKANER</t>
  </si>
  <si>
    <t>BUNDI</t>
  </si>
  <si>
    <t>CHITTORGARH</t>
  </si>
  <si>
    <t>CHURU</t>
  </si>
  <si>
    <t>DAUSA</t>
  </si>
  <si>
    <t>UCO</t>
  </si>
  <si>
    <t>DEEG</t>
  </si>
  <si>
    <t>DHOLPUR</t>
  </si>
  <si>
    <t>DIDWANA-KUCHAMAN</t>
  </si>
  <si>
    <t>DUNGARPUR</t>
  </si>
  <si>
    <t>GANGANAGAR</t>
  </si>
  <si>
    <t>HANUMANGARH</t>
  </si>
  <si>
    <t>JAIPUR</t>
  </si>
  <si>
    <t>JAISALMER</t>
  </si>
  <si>
    <t>JALORE</t>
  </si>
  <si>
    <t>JHALAWAR</t>
  </si>
  <si>
    <t>JHUNJHUNU</t>
  </si>
  <si>
    <t>JODHPUR</t>
  </si>
  <si>
    <t>ICICI</t>
  </si>
  <si>
    <t>KARAULI</t>
  </si>
  <si>
    <t>KHAIRTHAL-TIJARA</t>
  </si>
  <si>
    <t>KOTA</t>
  </si>
  <si>
    <t>KOTPULTI-BEHROR</t>
  </si>
  <si>
    <t>NAGAUR</t>
  </si>
  <si>
    <t>PALI</t>
  </si>
  <si>
    <t>PHALODI</t>
  </si>
  <si>
    <t>PRATAPGARH</t>
  </si>
  <si>
    <t>RAJSAMAND</t>
  </si>
  <si>
    <t>SALUMBAR</t>
  </si>
  <si>
    <t>SAWAI MADHOPUR</t>
  </si>
  <si>
    <t>SIKAR</t>
  </si>
  <si>
    <t>SIROHI</t>
  </si>
  <si>
    <t>TONK</t>
  </si>
  <si>
    <t>UDAIPUR</t>
  </si>
  <si>
    <t>RAJASTHAN TOTAL</t>
  </si>
  <si>
    <t>Bankwise Progress under APY Enrolments as on 30.06.2026</t>
  </si>
  <si>
    <t xml:space="preserve"> APY District-Wise Enrollments as on 30.06.2026</t>
  </si>
  <si>
    <t>Ach. 30.06.2026</t>
  </si>
  <si>
    <t>Annual Target  FY 2026-27</t>
  </si>
  <si>
    <t>APY accounts opened in current FY 2026-27</t>
  </si>
  <si>
    <t>Unity Small Finance Bank Limited</t>
  </si>
  <si>
    <t>Name of the Bank</t>
  </si>
  <si>
    <t>S No.</t>
  </si>
  <si>
    <t>Top 5 Banks in APY Achievement</t>
  </si>
  <si>
    <t>Bottom 5 Banks in APY Achievement</t>
  </si>
  <si>
    <t>Top 5 Districts in APY Achievement</t>
  </si>
  <si>
    <t>Bottom 5 Districts in APY Achievement</t>
  </si>
  <si>
    <t>Annexure- 14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</si>
</sst>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20"/>
      <color theme="1"/>
      <name val="Arial"/>
      <family val="2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sz val="1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6767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/>
    </xf>
    <xf numFmtId="1" fontId="3" fillId="0" borderId="1" xfId="2" applyNumberFormat="1" applyFont="1" applyBorder="1" applyAlignment="1">
      <alignment horizontal="center" vertical="center" wrapText="1"/>
    </xf>
    <xf numFmtId="9" fontId="3" fillId="0" borderId="1" xfId="1" applyFont="1" applyFill="1" applyBorder="1" applyAlignment="1">
      <alignment horizontal="center" vertical="center" wrapText="1"/>
    </xf>
    <xf numFmtId="1" fontId="3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/>
    </xf>
    <xf numFmtId="0" fontId="4" fillId="0" borderId="1" xfId="2" applyFont="1" applyBorder="1" applyAlignment="1">
      <alignment horizontal="left" vertical="center"/>
    </xf>
    <xf numFmtId="0" fontId="4" fillId="0" borderId="1" xfId="2" applyFont="1" applyBorder="1" applyAlignment="1">
      <alignment horizontal="center" vertical="center"/>
    </xf>
    <xf numFmtId="1" fontId="4" fillId="0" borderId="1" xfId="4" applyNumberFormat="1" applyFont="1" applyFill="1" applyBorder="1" applyAlignment="1">
      <alignment horizontal="center" vertical="center"/>
    </xf>
    <xf numFmtId="0" fontId="4" fillId="0" borderId="1" xfId="2" applyFont="1" applyBorder="1" applyAlignment="1">
      <alignment horizontal="left" vertical="center" wrapText="1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left" vertical="center"/>
    </xf>
    <xf numFmtId="0" fontId="3" fillId="0" borderId="1" xfId="2" applyFont="1" applyBorder="1" applyAlignment="1">
      <alignment horizontal="center" vertical="center"/>
    </xf>
    <xf numFmtId="1" fontId="3" fillId="0" borderId="1" xfId="4" applyNumberFormat="1" applyFont="1" applyFill="1" applyBorder="1" applyAlignment="1">
      <alignment horizontal="center" vertical="center"/>
    </xf>
    <xf numFmtId="1" fontId="4" fillId="0" borderId="1" xfId="2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10" fontId="8" fillId="2" borderId="1" xfId="0" applyNumberFormat="1" applyFont="1" applyFill="1" applyBorder="1" applyAlignment="1">
      <alignment horizontal="center" wrapText="1"/>
    </xf>
    <xf numFmtId="10" fontId="7" fillId="2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10" fontId="6" fillId="0" borderId="1" xfId="0" applyNumberFormat="1" applyFont="1" applyBorder="1" applyAlignment="1">
      <alignment horizontal="center" wrapText="1"/>
    </xf>
    <xf numFmtId="10" fontId="4" fillId="0" borderId="1" xfId="1" applyNumberFormat="1" applyFont="1" applyFill="1" applyBorder="1" applyAlignment="1">
      <alignment horizontal="center" vertical="center"/>
    </xf>
    <xf numFmtId="10" fontId="3" fillId="0" borderId="1" xfId="1" applyNumberFormat="1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left" vertical="center" wrapText="1"/>
    </xf>
    <xf numFmtId="1" fontId="3" fillId="3" borderId="1" xfId="2" applyNumberFormat="1" applyFont="1" applyFill="1" applyBorder="1" applyAlignment="1">
      <alignment horizontal="center" vertical="center" wrapText="1"/>
    </xf>
    <xf numFmtId="9" fontId="3" fillId="3" borderId="1" xfId="1" applyFont="1" applyFill="1" applyBorder="1" applyAlignment="1">
      <alignment horizontal="center" vertical="center" wrapText="1"/>
    </xf>
    <xf numFmtId="1" fontId="3" fillId="3" borderId="1" xfId="3" applyNumberFormat="1" applyFont="1" applyFill="1" applyBorder="1" applyAlignment="1">
      <alignment horizontal="center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3" fillId="4" borderId="1" xfId="2" applyFont="1" applyFill="1" applyBorder="1" applyAlignment="1">
      <alignment horizontal="left" vertical="center" wrapText="1"/>
    </xf>
    <xf numFmtId="1" fontId="3" fillId="4" borderId="1" xfId="2" applyNumberFormat="1" applyFont="1" applyFill="1" applyBorder="1" applyAlignment="1">
      <alignment horizontal="center" vertical="center" wrapText="1"/>
    </xf>
    <xf numFmtId="9" fontId="3" fillId="4" borderId="1" xfId="1" applyFont="1" applyFill="1" applyBorder="1" applyAlignment="1">
      <alignment horizontal="center" vertical="center" wrapText="1"/>
    </xf>
    <xf numFmtId="1" fontId="3" fillId="4" borderId="1" xfId="3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" fontId="3" fillId="0" borderId="0" xfId="3" applyNumberFormat="1" applyFont="1" applyFill="1" applyBorder="1" applyAlignment="1">
      <alignment horizontal="center" vertical="center" wrapText="1"/>
    </xf>
    <xf numFmtId="1" fontId="4" fillId="0" borderId="0" xfId="4" applyNumberFormat="1" applyFont="1" applyFill="1" applyBorder="1" applyAlignment="1">
      <alignment horizontal="center" vertical="center"/>
    </xf>
    <xf numFmtId="2" fontId="4" fillId="0" borderId="0" xfId="4" applyNumberFormat="1" applyFont="1" applyFill="1" applyBorder="1" applyAlignment="1">
      <alignment horizontal="center" vertical="center"/>
    </xf>
    <xf numFmtId="2" fontId="0" fillId="0" borderId="0" xfId="0" applyNumberForma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3" borderId="2" xfId="2" applyFont="1" applyFill="1" applyBorder="1" applyAlignment="1">
      <alignment horizontal="center" vertical="center" wrapText="1"/>
    </xf>
    <xf numFmtId="0" fontId="3" fillId="3" borderId="3" xfId="2" applyFont="1" applyFill="1" applyBorder="1" applyAlignment="1">
      <alignment horizontal="center" vertical="center" wrapText="1"/>
    </xf>
    <xf numFmtId="0" fontId="3" fillId="3" borderId="4" xfId="2" applyFont="1" applyFill="1" applyBorder="1" applyAlignment="1">
      <alignment horizontal="center" vertical="center" wrapText="1"/>
    </xf>
    <xf numFmtId="0" fontId="3" fillId="4" borderId="2" xfId="2" applyFont="1" applyFill="1" applyBorder="1" applyAlignment="1">
      <alignment horizontal="center" vertical="center"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4" xfId="2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2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</cellXfs>
  <cellStyles count="5">
    <cellStyle name="Comma 2" xfId="4" xr:uid="{37600482-A7D8-4A9E-985B-DD70A1A27CAD}"/>
    <cellStyle name="Normal" xfId="0" builtinId="0"/>
    <cellStyle name="Normal 2 2" xfId="2" xr:uid="{5B29E9F1-8296-4CAE-B7DF-C2F35FBBA592}"/>
    <cellStyle name="Percent" xfId="1" builtinId="5"/>
    <cellStyle name="Percent 2 2" xfId="3" xr:uid="{B0CF42AC-3D28-47BA-B598-F88508792D70}"/>
  </cellStyles>
  <dxfs count="0"/>
  <tableStyles count="0" defaultTableStyle="TableStyleMedium2" defaultPivotStyle="PivotStyleLight16"/>
  <colors>
    <mruColors>
      <color rgb="FFE676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1FAF5-30F1-4D90-A7C4-75A68F250A80}">
  <dimension ref="A1:I53"/>
  <sheetViews>
    <sheetView tabSelected="1" topLeftCell="A24" workbookViewId="0">
      <selection sqref="A1:I53"/>
    </sheetView>
  </sheetViews>
  <sheetFormatPr defaultRowHeight="15" x14ac:dyDescent="0.25"/>
  <cols>
    <col min="2" max="2" width="47.85546875" bestFit="1" customWidth="1"/>
    <col min="3" max="3" width="16.42578125" customWidth="1"/>
    <col min="4" max="4" width="12.28515625" customWidth="1"/>
    <col min="5" max="5" width="14.7109375" customWidth="1"/>
    <col min="6" max="6" width="14.42578125" customWidth="1"/>
    <col min="7" max="7" width="12.42578125" customWidth="1"/>
    <col min="9" max="9" width="21.28515625" customWidth="1"/>
  </cols>
  <sheetData>
    <row r="1" spans="1:9" x14ac:dyDescent="0.25">
      <c r="H1" s="58" t="s">
        <v>129</v>
      </c>
      <c r="I1" s="59"/>
    </row>
    <row r="2" spans="1:9" ht="16.5" customHeight="1" x14ac:dyDescent="0.25">
      <c r="A2" s="55" t="s">
        <v>117</v>
      </c>
      <c r="B2" s="56"/>
      <c r="C2" s="56"/>
      <c r="D2" s="56"/>
      <c r="E2" s="56"/>
      <c r="F2" s="56"/>
      <c r="G2" s="56"/>
      <c r="H2" s="56"/>
      <c r="I2" s="57"/>
    </row>
    <row r="3" spans="1:9" ht="47.25" x14ac:dyDescent="0.25">
      <c r="A3" s="1" t="s">
        <v>0</v>
      </c>
      <c r="B3" s="2" t="s">
        <v>1</v>
      </c>
      <c r="C3" s="1" t="s">
        <v>2</v>
      </c>
      <c r="D3" s="3" t="s">
        <v>3</v>
      </c>
      <c r="E3" s="3" t="s">
        <v>4</v>
      </c>
      <c r="F3" s="3" t="s">
        <v>5</v>
      </c>
      <c r="G3" s="3" t="s">
        <v>119</v>
      </c>
      <c r="H3" s="4" t="s">
        <v>6</v>
      </c>
      <c r="I3" s="5" t="s">
        <v>7</v>
      </c>
    </row>
    <row r="4" spans="1:9" ht="15.75" x14ac:dyDescent="0.25">
      <c r="A4" s="6">
        <v>1</v>
      </c>
      <c r="B4" s="7" t="s">
        <v>8</v>
      </c>
      <c r="C4" s="8" t="s">
        <v>9</v>
      </c>
      <c r="D4" s="9">
        <v>670</v>
      </c>
      <c r="E4" s="9">
        <v>110</v>
      </c>
      <c r="F4" s="9">
        <f t="shared" ref="F4:F15" si="0">+E4*D4</f>
        <v>73700</v>
      </c>
      <c r="G4" s="9">
        <v>18512</v>
      </c>
      <c r="H4" s="26">
        <f>G4/F4</f>
        <v>0.25118046132971505</v>
      </c>
      <c r="I4" s="9">
        <v>591428</v>
      </c>
    </row>
    <row r="5" spans="1:9" ht="15.75" x14ac:dyDescent="0.25">
      <c r="A5" s="6">
        <v>2</v>
      </c>
      <c r="B5" s="7" t="s">
        <v>10</v>
      </c>
      <c r="C5" s="8" t="s">
        <v>9</v>
      </c>
      <c r="D5" s="9">
        <v>174</v>
      </c>
      <c r="E5" s="9">
        <v>110</v>
      </c>
      <c r="F5" s="9">
        <f t="shared" si="0"/>
        <v>19140</v>
      </c>
      <c r="G5" s="9">
        <v>343</v>
      </c>
      <c r="H5" s="26">
        <f t="shared" ref="H5:H53" si="1">G5/F5</f>
        <v>1.7920585161964472E-2</v>
      </c>
      <c r="I5" s="9">
        <v>124749</v>
      </c>
    </row>
    <row r="6" spans="1:9" ht="15.75" x14ac:dyDescent="0.25">
      <c r="A6" s="6">
        <v>3</v>
      </c>
      <c r="B6" s="7" t="s">
        <v>11</v>
      </c>
      <c r="C6" s="8" t="s">
        <v>9</v>
      </c>
      <c r="D6" s="9">
        <v>68</v>
      </c>
      <c r="E6" s="9">
        <v>110</v>
      </c>
      <c r="F6" s="9">
        <f t="shared" si="0"/>
        <v>7480</v>
      </c>
      <c r="G6" s="9">
        <v>968</v>
      </c>
      <c r="H6" s="26">
        <f t="shared" si="1"/>
        <v>0.12941176470588237</v>
      </c>
      <c r="I6" s="9">
        <v>26282</v>
      </c>
    </row>
    <row r="7" spans="1:9" ht="15.75" x14ac:dyDescent="0.25">
      <c r="A7" s="6">
        <v>4</v>
      </c>
      <c r="B7" s="7" t="s">
        <v>12</v>
      </c>
      <c r="C7" s="8" t="s">
        <v>9</v>
      </c>
      <c r="D7" s="9">
        <v>260</v>
      </c>
      <c r="E7" s="9">
        <v>110</v>
      </c>
      <c r="F7" s="9">
        <f t="shared" si="0"/>
        <v>28600</v>
      </c>
      <c r="G7" s="9">
        <v>7911</v>
      </c>
      <c r="H7" s="26">
        <f t="shared" si="1"/>
        <v>0.27660839160839162</v>
      </c>
      <c r="I7" s="9">
        <v>162620</v>
      </c>
    </row>
    <row r="8" spans="1:9" ht="15.75" x14ac:dyDescent="0.25">
      <c r="A8" s="6">
        <v>5</v>
      </c>
      <c r="B8" s="7" t="s">
        <v>13</v>
      </c>
      <c r="C8" s="8" t="s">
        <v>9</v>
      </c>
      <c r="D8" s="9">
        <v>171</v>
      </c>
      <c r="E8" s="9">
        <v>110</v>
      </c>
      <c r="F8" s="9">
        <f t="shared" si="0"/>
        <v>18810</v>
      </c>
      <c r="G8" s="9">
        <v>5581</v>
      </c>
      <c r="H8" s="26">
        <f t="shared" si="1"/>
        <v>0.29670388091440725</v>
      </c>
      <c r="I8" s="9">
        <v>123494</v>
      </c>
    </row>
    <row r="9" spans="1:9" ht="15.75" x14ac:dyDescent="0.25">
      <c r="A9" s="6">
        <v>6</v>
      </c>
      <c r="B9" s="7" t="s">
        <v>14</v>
      </c>
      <c r="C9" s="8" t="s">
        <v>9</v>
      </c>
      <c r="D9" s="9">
        <v>152</v>
      </c>
      <c r="E9" s="9">
        <v>110</v>
      </c>
      <c r="F9" s="9">
        <f t="shared" si="0"/>
        <v>16720</v>
      </c>
      <c r="G9" s="9">
        <v>3543</v>
      </c>
      <c r="H9" s="26">
        <f t="shared" si="1"/>
        <v>0.21190191387559809</v>
      </c>
      <c r="I9" s="9">
        <v>57347</v>
      </c>
    </row>
    <row r="10" spans="1:9" ht="15.75" x14ac:dyDescent="0.25">
      <c r="A10" s="6">
        <v>7</v>
      </c>
      <c r="B10" s="7" t="s">
        <v>15</v>
      </c>
      <c r="C10" s="8" t="s">
        <v>9</v>
      </c>
      <c r="D10" s="9">
        <v>68</v>
      </c>
      <c r="E10" s="9">
        <v>110</v>
      </c>
      <c r="F10" s="9">
        <f t="shared" si="0"/>
        <v>7480</v>
      </c>
      <c r="G10" s="9">
        <v>2517</v>
      </c>
      <c r="H10" s="26">
        <f t="shared" si="1"/>
        <v>0.33649732620320855</v>
      </c>
      <c r="I10" s="9">
        <v>58538</v>
      </c>
    </row>
    <row r="11" spans="1:9" ht="15.75" x14ac:dyDescent="0.25">
      <c r="A11" s="6">
        <v>8</v>
      </c>
      <c r="B11" s="7" t="s">
        <v>16</v>
      </c>
      <c r="C11" s="8" t="s">
        <v>9</v>
      </c>
      <c r="D11" s="9">
        <v>57</v>
      </c>
      <c r="E11" s="9">
        <v>110</v>
      </c>
      <c r="F11" s="9">
        <f t="shared" si="0"/>
        <v>6270</v>
      </c>
      <c r="G11" s="9">
        <v>657</v>
      </c>
      <c r="H11" s="26">
        <f t="shared" si="1"/>
        <v>0.10478468899521531</v>
      </c>
      <c r="I11" s="9">
        <v>46772</v>
      </c>
    </row>
    <row r="12" spans="1:9" ht="15.75" x14ac:dyDescent="0.25">
      <c r="A12" s="6">
        <v>9</v>
      </c>
      <c r="B12" s="10" t="s">
        <v>17</v>
      </c>
      <c r="C12" s="8" t="s">
        <v>9</v>
      </c>
      <c r="D12" s="9">
        <v>739</v>
      </c>
      <c r="E12" s="9">
        <v>110</v>
      </c>
      <c r="F12" s="9">
        <f t="shared" si="0"/>
        <v>81290</v>
      </c>
      <c r="G12" s="9">
        <v>16176</v>
      </c>
      <c r="H12" s="26">
        <f t="shared" si="1"/>
        <v>0.1989912658383565</v>
      </c>
      <c r="I12" s="9">
        <v>293062</v>
      </c>
    </row>
    <row r="13" spans="1:9" ht="15.75" x14ac:dyDescent="0.25">
      <c r="A13" s="6">
        <v>10</v>
      </c>
      <c r="B13" s="7" t="s">
        <v>18</v>
      </c>
      <c r="C13" s="8" t="s">
        <v>9</v>
      </c>
      <c r="D13" s="9">
        <v>1412</v>
      </c>
      <c r="E13" s="9">
        <v>110</v>
      </c>
      <c r="F13" s="9">
        <f t="shared" si="0"/>
        <v>155320</v>
      </c>
      <c r="G13" s="9">
        <v>44093</v>
      </c>
      <c r="H13" s="26">
        <f t="shared" si="1"/>
        <v>0.28388488282255986</v>
      </c>
      <c r="I13" s="9">
        <v>1419541</v>
      </c>
    </row>
    <row r="14" spans="1:9" ht="15.75" x14ac:dyDescent="0.25">
      <c r="A14" s="6">
        <v>11</v>
      </c>
      <c r="B14" s="7" t="s">
        <v>19</v>
      </c>
      <c r="C14" s="8" t="s">
        <v>9</v>
      </c>
      <c r="D14" s="9">
        <v>245</v>
      </c>
      <c r="E14" s="9">
        <v>110</v>
      </c>
      <c r="F14" s="9">
        <f t="shared" si="0"/>
        <v>26950</v>
      </c>
      <c r="G14" s="9">
        <v>3074</v>
      </c>
      <c r="H14" s="26">
        <f t="shared" si="1"/>
        <v>0.11406307977736549</v>
      </c>
      <c r="I14" s="9">
        <v>98029</v>
      </c>
    </row>
    <row r="15" spans="1:9" ht="15.75" x14ac:dyDescent="0.25">
      <c r="A15" s="6">
        <v>12</v>
      </c>
      <c r="B15" s="7" t="s">
        <v>20</v>
      </c>
      <c r="C15" s="8" t="s">
        <v>9</v>
      </c>
      <c r="D15" s="9">
        <v>271</v>
      </c>
      <c r="E15" s="9">
        <v>110</v>
      </c>
      <c r="F15" s="9">
        <f t="shared" si="0"/>
        <v>29810</v>
      </c>
      <c r="G15" s="9">
        <v>6377</v>
      </c>
      <c r="H15" s="26">
        <f t="shared" si="1"/>
        <v>0.21392150285139214</v>
      </c>
      <c r="I15" s="9">
        <v>161174</v>
      </c>
    </row>
    <row r="16" spans="1:9" ht="15.75" x14ac:dyDescent="0.25">
      <c r="A16" s="11"/>
      <c r="B16" s="12" t="s">
        <v>21</v>
      </c>
      <c r="C16" s="13"/>
      <c r="D16" s="14">
        <f>SUM(D4:D15)</f>
        <v>4287</v>
      </c>
      <c r="E16" s="14"/>
      <c r="F16" s="14">
        <f>SUM(F4:F15)</f>
        <v>471570</v>
      </c>
      <c r="G16" s="14">
        <f>SUM(G4:G15)</f>
        <v>109752</v>
      </c>
      <c r="H16" s="27">
        <f t="shared" si="1"/>
        <v>0.23273745149182518</v>
      </c>
      <c r="I16" s="14">
        <f>SUM(I4:I15)</f>
        <v>3163036</v>
      </c>
    </row>
    <row r="17" spans="1:9" ht="15.75" x14ac:dyDescent="0.25">
      <c r="A17" s="6">
        <v>13</v>
      </c>
      <c r="B17" s="7" t="s">
        <v>22</v>
      </c>
      <c r="C17" s="8" t="s">
        <v>23</v>
      </c>
      <c r="D17" s="9">
        <v>236</v>
      </c>
      <c r="E17" s="9">
        <v>75</v>
      </c>
      <c r="F17" s="9">
        <f>D17*E17</f>
        <v>17700</v>
      </c>
      <c r="G17" s="9">
        <v>5336</v>
      </c>
      <c r="H17" s="26">
        <f t="shared" si="1"/>
        <v>0.3014689265536723</v>
      </c>
      <c r="I17" s="9">
        <v>37287</v>
      </c>
    </row>
    <row r="18" spans="1:9" ht="15.75" x14ac:dyDescent="0.25">
      <c r="A18" s="6">
        <v>14</v>
      </c>
      <c r="B18" s="7" t="s">
        <v>24</v>
      </c>
      <c r="C18" s="8" t="s">
        <v>23</v>
      </c>
      <c r="D18" s="9">
        <v>545</v>
      </c>
      <c r="E18" s="9">
        <v>75</v>
      </c>
      <c r="F18" s="9">
        <f t="shared" ref="F18:F39" si="2">D18*E18</f>
        <v>40875</v>
      </c>
      <c r="G18" s="9">
        <v>1885</v>
      </c>
      <c r="H18" s="26">
        <f t="shared" si="1"/>
        <v>4.6116207951070333E-2</v>
      </c>
      <c r="I18" s="9">
        <v>61966</v>
      </c>
    </row>
    <row r="19" spans="1:9" ht="15.75" x14ac:dyDescent="0.25">
      <c r="A19" s="6">
        <v>15</v>
      </c>
      <c r="B19" s="7" t="s">
        <v>25</v>
      </c>
      <c r="C19" s="8" t="s">
        <v>23</v>
      </c>
      <c r="D19" s="9">
        <v>431</v>
      </c>
      <c r="E19" s="9">
        <v>75</v>
      </c>
      <c r="F19" s="9">
        <f t="shared" si="2"/>
        <v>32325</v>
      </c>
      <c r="G19" s="9">
        <v>954</v>
      </c>
      <c r="H19" s="26">
        <f t="shared" si="1"/>
        <v>2.951276102088167E-2</v>
      </c>
      <c r="I19" s="9">
        <v>63847</v>
      </c>
    </row>
    <row r="20" spans="1:9" ht="15.75" x14ac:dyDescent="0.25">
      <c r="A20" s="6">
        <v>16</v>
      </c>
      <c r="B20" s="7" t="s">
        <v>26</v>
      </c>
      <c r="C20" s="8" t="s">
        <v>23</v>
      </c>
      <c r="D20" s="9">
        <v>86</v>
      </c>
      <c r="E20" s="9">
        <v>75</v>
      </c>
      <c r="F20" s="9">
        <f t="shared" si="2"/>
        <v>6450</v>
      </c>
      <c r="G20" s="9">
        <v>1668</v>
      </c>
      <c r="H20" s="26">
        <f t="shared" si="1"/>
        <v>0.25860465116279069</v>
      </c>
      <c r="I20" s="9">
        <v>37922</v>
      </c>
    </row>
    <row r="21" spans="1:9" ht="15.75" x14ac:dyDescent="0.25">
      <c r="A21" s="6">
        <v>17</v>
      </c>
      <c r="B21" s="7" t="s">
        <v>27</v>
      </c>
      <c r="C21" s="8" t="s">
        <v>28</v>
      </c>
      <c r="D21" s="9">
        <v>45</v>
      </c>
      <c r="E21" s="9">
        <v>45</v>
      </c>
      <c r="F21" s="9">
        <f t="shared" si="2"/>
        <v>2025</v>
      </c>
      <c r="G21" s="9">
        <v>10</v>
      </c>
      <c r="H21" s="26">
        <f t="shared" si="1"/>
        <v>4.9382716049382715E-3</v>
      </c>
      <c r="I21" s="9">
        <v>2111</v>
      </c>
    </row>
    <row r="22" spans="1:9" ht="15.75" x14ac:dyDescent="0.25">
      <c r="A22" s="6">
        <v>18</v>
      </c>
      <c r="B22" s="7" t="s">
        <v>29</v>
      </c>
      <c r="C22" s="8" t="s">
        <v>28</v>
      </c>
      <c r="D22" s="9">
        <v>22</v>
      </c>
      <c r="E22" s="9">
        <v>45</v>
      </c>
      <c r="F22" s="9">
        <f t="shared" si="2"/>
        <v>990</v>
      </c>
      <c r="G22" s="9">
        <v>0</v>
      </c>
      <c r="H22" s="26">
        <f t="shared" si="1"/>
        <v>0</v>
      </c>
      <c r="I22" s="9">
        <v>604</v>
      </c>
    </row>
    <row r="23" spans="1:9" ht="15.75" x14ac:dyDescent="0.25">
      <c r="A23" s="6">
        <v>19</v>
      </c>
      <c r="B23" s="7" t="s">
        <v>30</v>
      </c>
      <c r="C23" s="8" t="s">
        <v>28</v>
      </c>
      <c r="D23" s="9">
        <v>11</v>
      </c>
      <c r="E23" s="9">
        <v>45</v>
      </c>
      <c r="F23" s="9">
        <f t="shared" si="2"/>
        <v>495</v>
      </c>
      <c r="G23" s="9">
        <v>0</v>
      </c>
      <c r="H23" s="26">
        <f t="shared" si="1"/>
        <v>0</v>
      </c>
      <c r="I23" s="9">
        <v>111</v>
      </c>
    </row>
    <row r="24" spans="1:9" ht="15.75" x14ac:dyDescent="0.25">
      <c r="A24" s="6">
        <v>20</v>
      </c>
      <c r="B24" s="7" t="s">
        <v>31</v>
      </c>
      <c r="C24" s="8" t="s">
        <v>28</v>
      </c>
      <c r="D24" s="9">
        <v>24</v>
      </c>
      <c r="E24" s="9">
        <v>45</v>
      </c>
      <c r="F24" s="9">
        <f t="shared" si="2"/>
        <v>1080</v>
      </c>
      <c r="G24" s="9">
        <v>123</v>
      </c>
      <c r="H24" s="26">
        <f t="shared" si="1"/>
        <v>0.11388888888888889</v>
      </c>
      <c r="I24" s="9">
        <v>1756</v>
      </c>
    </row>
    <row r="25" spans="1:9" ht="15.75" x14ac:dyDescent="0.25">
      <c r="A25" s="6">
        <v>21</v>
      </c>
      <c r="B25" s="7" t="s">
        <v>32</v>
      </c>
      <c r="C25" s="8" t="s">
        <v>28</v>
      </c>
      <c r="D25" s="9">
        <v>2</v>
      </c>
      <c r="E25" s="9">
        <v>45</v>
      </c>
      <c r="F25" s="9">
        <f t="shared" si="2"/>
        <v>90</v>
      </c>
      <c r="G25" s="9">
        <v>25</v>
      </c>
      <c r="H25" s="26">
        <f t="shared" si="1"/>
        <v>0.27777777777777779</v>
      </c>
      <c r="I25" s="9">
        <v>388</v>
      </c>
    </row>
    <row r="26" spans="1:9" ht="15.75" x14ac:dyDescent="0.25">
      <c r="A26" s="6">
        <v>22</v>
      </c>
      <c r="B26" s="7" t="s">
        <v>33</v>
      </c>
      <c r="C26" s="8" t="s">
        <v>28</v>
      </c>
      <c r="D26" s="9">
        <v>45</v>
      </c>
      <c r="E26" s="9">
        <v>45</v>
      </c>
      <c r="F26" s="9">
        <f t="shared" si="2"/>
        <v>2025</v>
      </c>
      <c r="G26" s="9">
        <v>66</v>
      </c>
      <c r="H26" s="26">
        <f t="shared" si="1"/>
        <v>3.259259259259259E-2</v>
      </c>
      <c r="I26" s="9">
        <v>7665</v>
      </c>
    </row>
    <row r="27" spans="1:9" ht="15.75" x14ac:dyDescent="0.25">
      <c r="A27" s="6">
        <v>23</v>
      </c>
      <c r="B27" s="7" t="s">
        <v>34</v>
      </c>
      <c r="C27" s="8" t="s">
        <v>28</v>
      </c>
      <c r="D27" s="9">
        <v>46</v>
      </c>
      <c r="E27" s="9">
        <v>45</v>
      </c>
      <c r="F27" s="9">
        <f t="shared" si="2"/>
        <v>2070</v>
      </c>
      <c r="G27" s="9">
        <v>15</v>
      </c>
      <c r="H27" s="26">
        <f t="shared" si="1"/>
        <v>7.246376811594203E-3</v>
      </c>
      <c r="I27" s="9">
        <v>2171</v>
      </c>
    </row>
    <row r="28" spans="1:9" ht="15.75" x14ac:dyDescent="0.25">
      <c r="A28" s="6">
        <v>24</v>
      </c>
      <c r="B28" s="7" t="s">
        <v>35</v>
      </c>
      <c r="C28" s="8" t="s">
        <v>28</v>
      </c>
      <c r="D28" s="9">
        <v>10</v>
      </c>
      <c r="E28" s="9">
        <v>45</v>
      </c>
      <c r="F28" s="9">
        <f t="shared" si="2"/>
        <v>450</v>
      </c>
      <c r="G28" s="9">
        <v>72</v>
      </c>
      <c r="H28" s="26">
        <f t="shared" si="1"/>
        <v>0.16</v>
      </c>
      <c r="I28" s="9">
        <v>5331</v>
      </c>
    </row>
    <row r="29" spans="1:9" ht="15.75" x14ac:dyDescent="0.25">
      <c r="A29" s="6">
        <v>25</v>
      </c>
      <c r="B29" s="7" t="s">
        <v>36</v>
      </c>
      <c r="C29" s="8" t="s">
        <v>28</v>
      </c>
      <c r="D29" s="9">
        <v>94</v>
      </c>
      <c r="E29" s="9">
        <v>45</v>
      </c>
      <c r="F29" s="9">
        <f t="shared" si="2"/>
        <v>4230</v>
      </c>
      <c r="G29" s="9">
        <v>441</v>
      </c>
      <c r="H29" s="26">
        <f t="shared" si="1"/>
        <v>0.10425531914893617</v>
      </c>
      <c r="I29" s="9">
        <v>10175</v>
      </c>
    </row>
    <row r="30" spans="1:9" ht="15.75" x14ac:dyDescent="0.25">
      <c r="A30" s="6">
        <v>26</v>
      </c>
      <c r="B30" s="7" t="s">
        <v>37</v>
      </c>
      <c r="C30" s="8" t="s">
        <v>28</v>
      </c>
      <c r="D30" s="9">
        <v>10</v>
      </c>
      <c r="E30" s="9">
        <v>45</v>
      </c>
      <c r="F30" s="9">
        <f t="shared" si="2"/>
        <v>450</v>
      </c>
      <c r="G30" s="9">
        <v>14</v>
      </c>
      <c r="H30" s="26">
        <f t="shared" si="1"/>
        <v>3.111111111111111E-2</v>
      </c>
      <c r="I30" s="9">
        <v>361</v>
      </c>
    </row>
    <row r="31" spans="1:9" ht="15.75" x14ac:dyDescent="0.25">
      <c r="A31" s="6">
        <v>27</v>
      </c>
      <c r="B31" s="7" t="s">
        <v>38</v>
      </c>
      <c r="C31" s="8" t="s">
        <v>28</v>
      </c>
      <c r="D31" s="9">
        <v>3</v>
      </c>
      <c r="E31" s="9">
        <v>45</v>
      </c>
      <c r="F31" s="9">
        <f t="shared" si="2"/>
        <v>135</v>
      </c>
      <c r="G31" s="9">
        <v>0</v>
      </c>
      <c r="H31" s="26">
        <f t="shared" si="1"/>
        <v>0</v>
      </c>
      <c r="I31" s="9">
        <v>3</v>
      </c>
    </row>
    <row r="32" spans="1:9" ht="15.75" x14ac:dyDescent="0.25">
      <c r="A32" s="6">
        <v>28</v>
      </c>
      <c r="B32" s="7" t="s">
        <v>39</v>
      </c>
      <c r="C32" s="8" t="s">
        <v>28</v>
      </c>
      <c r="D32" s="9">
        <v>3</v>
      </c>
      <c r="E32" s="9">
        <v>45</v>
      </c>
      <c r="F32" s="9">
        <f t="shared" si="2"/>
        <v>135</v>
      </c>
      <c r="G32" s="9">
        <v>61</v>
      </c>
      <c r="H32" s="26">
        <f t="shared" si="1"/>
        <v>0.45185185185185184</v>
      </c>
      <c r="I32" s="9">
        <v>1781</v>
      </c>
    </row>
    <row r="33" spans="1:9" ht="15.75" x14ac:dyDescent="0.25">
      <c r="A33" s="6">
        <v>29</v>
      </c>
      <c r="B33" s="7" t="s">
        <v>40</v>
      </c>
      <c r="C33" s="8" t="s">
        <v>28</v>
      </c>
      <c r="D33" s="9">
        <v>15</v>
      </c>
      <c r="E33" s="9">
        <v>45</v>
      </c>
      <c r="F33" s="9">
        <f t="shared" si="2"/>
        <v>675</v>
      </c>
      <c r="G33" s="9">
        <v>45</v>
      </c>
      <c r="H33" s="26">
        <f t="shared" si="1"/>
        <v>6.6666666666666666E-2</v>
      </c>
      <c r="I33" s="9">
        <v>1541</v>
      </c>
    </row>
    <row r="34" spans="1:9" ht="15.75" x14ac:dyDescent="0.25">
      <c r="A34" s="6">
        <v>30</v>
      </c>
      <c r="B34" s="7" t="s">
        <v>41</v>
      </c>
      <c r="C34" s="8" t="s">
        <v>28</v>
      </c>
      <c r="D34" s="9">
        <v>2</v>
      </c>
      <c r="E34" s="9">
        <v>45</v>
      </c>
      <c r="F34" s="9">
        <f t="shared" si="2"/>
        <v>90</v>
      </c>
      <c r="G34" s="9">
        <v>0</v>
      </c>
      <c r="H34" s="26">
        <f t="shared" si="1"/>
        <v>0</v>
      </c>
      <c r="I34" s="9">
        <v>53</v>
      </c>
    </row>
    <row r="35" spans="1:9" ht="15.75" x14ac:dyDescent="0.25">
      <c r="A35" s="6">
        <v>31</v>
      </c>
      <c r="B35" s="7" t="s">
        <v>42</v>
      </c>
      <c r="C35" s="8" t="s">
        <v>28</v>
      </c>
      <c r="D35" s="9">
        <v>3</v>
      </c>
      <c r="E35" s="9">
        <v>45</v>
      </c>
      <c r="F35" s="9">
        <f t="shared" si="2"/>
        <v>135</v>
      </c>
      <c r="G35" s="9">
        <v>0</v>
      </c>
      <c r="H35" s="26">
        <f t="shared" si="1"/>
        <v>0</v>
      </c>
      <c r="I35" s="9">
        <v>36</v>
      </c>
    </row>
    <row r="36" spans="1:9" ht="15.75" x14ac:dyDescent="0.25">
      <c r="A36" s="6">
        <v>32</v>
      </c>
      <c r="B36" s="7" t="s">
        <v>43</v>
      </c>
      <c r="C36" s="8" t="s">
        <v>28</v>
      </c>
      <c r="D36" s="9">
        <v>2</v>
      </c>
      <c r="E36" s="9">
        <v>45</v>
      </c>
      <c r="F36" s="9">
        <f t="shared" si="2"/>
        <v>90</v>
      </c>
      <c r="G36" s="9">
        <v>0</v>
      </c>
      <c r="H36" s="26">
        <f t="shared" si="1"/>
        <v>0</v>
      </c>
      <c r="I36" s="9">
        <v>22</v>
      </c>
    </row>
    <row r="37" spans="1:9" ht="15.75" x14ac:dyDescent="0.25">
      <c r="A37" s="6">
        <v>33</v>
      </c>
      <c r="B37" s="7" t="s">
        <v>44</v>
      </c>
      <c r="C37" s="8" t="s">
        <v>28</v>
      </c>
      <c r="D37" s="9">
        <v>3</v>
      </c>
      <c r="E37" s="9">
        <v>45</v>
      </c>
      <c r="F37" s="9">
        <f t="shared" si="2"/>
        <v>135</v>
      </c>
      <c r="G37" s="9">
        <v>87</v>
      </c>
      <c r="H37" s="26">
        <f t="shared" si="1"/>
        <v>0.64444444444444449</v>
      </c>
      <c r="I37" s="9">
        <v>1172</v>
      </c>
    </row>
    <row r="38" spans="1:9" ht="15.75" x14ac:dyDescent="0.25">
      <c r="A38" s="6">
        <v>34</v>
      </c>
      <c r="B38" s="7" t="s">
        <v>45</v>
      </c>
      <c r="C38" s="8" t="s">
        <v>28</v>
      </c>
      <c r="D38" s="9">
        <v>4</v>
      </c>
      <c r="E38" s="9">
        <v>45</v>
      </c>
      <c r="F38" s="9">
        <f t="shared" si="2"/>
        <v>180</v>
      </c>
      <c r="G38" s="9">
        <v>25</v>
      </c>
      <c r="H38" s="26">
        <f t="shared" si="1"/>
        <v>0.1388888888888889</v>
      </c>
      <c r="I38" s="9">
        <v>334</v>
      </c>
    </row>
    <row r="39" spans="1:9" ht="15.75" x14ac:dyDescent="0.25">
      <c r="A39" s="6">
        <v>35</v>
      </c>
      <c r="B39" s="7" t="s">
        <v>46</v>
      </c>
      <c r="C39" s="8" t="s">
        <v>28</v>
      </c>
      <c r="D39" s="9">
        <v>79</v>
      </c>
      <c r="E39" s="9">
        <v>45</v>
      </c>
      <c r="F39" s="9">
        <f t="shared" si="2"/>
        <v>3555</v>
      </c>
      <c r="G39" s="9">
        <v>1224</v>
      </c>
      <c r="H39" s="26">
        <f t="shared" si="1"/>
        <v>0.34430379746835443</v>
      </c>
      <c r="I39" s="9">
        <v>26611</v>
      </c>
    </row>
    <row r="40" spans="1:9" ht="15.75" x14ac:dyDescent="0.25">
      <c r="A40" s="11"/>
      <c r="B40" s="12" t="s">
        <v>47</v>
      </c>
      <c r="C40" s="13"/>
      <c r="D40" s="14">
        <f>SUM(D17:D39)</f>
        <v>1721</v>
      </c>
      <c r="E40" s="14"/>
      <c r="F40" s="14">
        <f>SUM(F17:F39)</f>
        <v>116385</v>
      </c>
      <c r="G40" s="14">
        <f>SUM(G17:G39)</f>
        <v>12051</v>
      </c>
      <c r="H40" s="27">
        <f t="shared" si="1"/>
        <v>0.10354427116896507</v>
      </c>
      <c r="I40" s="14">
        <f>SUM(I17:I39)</f>
        <v>263248</v>
      </c>
    </row>
    <row r="41" spans="1:9" ht="15.75" x14ac:dyDescent="0.25">
      <c r="A41" s="6">
        <v>36</v>
      </c>
      <c r="B41" s="7" t="s">
        <v>48</v>
      </c>
      <c r="C41" s="8" t="s">
        <v>49</v>
      </c>
      <c r="D41" s="9">
        <v>1609</v>
      </c>
      <c r="E41" s="9">
        <v>110</v>
      </c>
      <c r="F41" s="9">
        <f>D41*E41</f>
        <v>176990</v>
      </c>
      <c r="G41" s="9">
        <v>109355</v>
      </c>
      <c r="H41" s="26">
        <f t="shared" si="1"/>
        <v>0.61785976608847959</v>
      </c>
      <c r="I41" s="9">
        <v>1264988</v>
      </c>
    </row>
    <row r="42" spans="1:9" ht="15.75" x14ac:dyDescent="0.25">
      <c r="A42" s="11"/>
      <c r="B42" s="12" t="s">
        <v>50</v>
      </c>
      <c r="C42" s="13"/>
      <c r="D42" s="14">
        <f>SUM(D41:D41)</f>
        <v>1609</v>
      </c>
      <c r="E42" s="14"/>
      <c r="F42" s="14">
        <f>SUM(F41:F41)</f>
        <v>176990</v>
      </c>
      <c r="G42" s="14">
        <f>SUM(G41:G41)</f>
        <v>109355</v>
      </c>
      <c r="H42" s="27">
        <f t="shared" si="1"/>
        <v>0.61785976608847959</v>
      </c>
      <c r="I42" s="14">
        <f>SUM(I41:I41)</f>
        <v>1264988</v>
      </c>
    </row>
    <row r="43" spans="1:9" ht="15.75" x14ac:dyDescent="0.25">
      <c r="A43" s="6">
        <v>37</v>
      </c>
      <c r="B43" s="7" t="s">
        <v>51</v>
      </c>
      <c r="C43" s="8" t="s">
        <v>52</v>
      </c>
      <c r="D43" s="9">
        <v>416</v>
      </c>
      <c r="E43" s="9">
        <v>20</v>
      </c>
      <c r="F43" s="9">
        <f>D43*E43</f>
        <v>8320</v>
      </c>
      <c r="G43" s="9">
        <v>49</v>
      </c>
      <c r="H43" s="26">
        <f t="shared" si="1"/>
        <v>5.8894230769230768E-3</v>
      </c>
      <c r="I43" s="9">
        <v>2402</v>
      </c>
    </row>
    <row r="44" spans="1:9" ht="15.75" x14ac:dyDescent="0.25">
      <c r="A44" s="11"/>
      <c r="B44" s="12" t="s">
        <v>53</v>
      </c>
      <c r="C44" s="13"/>
      <c r="D44" s="14">
        <f>SUM(D43)</f>
        <v>416</v>
      </c>
      <c r="E44" s="14">
        <f>SUM(E43)</f>
        <v>20</v>
      </c>
      <c r="F44" s="14">
        <v>8320</v>
      </c>
      <c r="G44" s="14">
        <v>49</v>
      </c>
      <c r="H44" s="26">
        <f t="shared" si="1"/>
        <v>5.8894230769230768E-3</v>
      </c>
      <c r="I44" s="14">
        <v>2402</v>
      </c>
    </row>
    <row r="45" spans="1:9" ht="15.75" x14ac:dyDescent="0.25">
      <c r="A45" s="6">
        <v>38</v>
      </c>
      <c r="B45" s="7" t="s">
        <v>54</v>
      </c>
      <c r="C45" s="8" t="s">
        <v>55</v>
      </c>
      <c r="D45" s="15">
        <v>194</v>
      </c>
      <c r="E45" s="9">
        <v>70</v>
      </c>
      <c r="F45" s="9">
        <f>D45*E45</f>
        <v>13580</v>
      </c>
      <c r="G45" s="9">
        <v>3743</v>
      </c>
      <c r="H45" s="26">
        <f t="shared" si="1"/>
        <v>0.27562592047128132</v>
      </c>
      <c r="I45" s="9">
        <v>87973</v>
      </c>
    </row>
    <row r="46" spans="1:9" ht="15.75" x14ac:dyDescent="0.25">
      <c r="A46" s="6">
        <v>39</v>
      </c>
      <c r="B46" s="7" t="s">
        <v>56</v>
      </c>
      <c r="C46" s="8" t="s">
        <v>55</v>
      </c>
      <c r="D46" s="15">
        <v>4</v>
      </c>
      <c r="E46" s="9">
        <v>70</v>
      </c>
      <c r="F46" s="9">
        <f t="shared" ref="F46:F50" si="3">D46*E46</f>
        <v>280</v>
      </c>
      <c r="G46" s="9">
        <v>1</v>
      </c>
      <c r="H46" s="26">
        <f t="shared" si="1"/>
        <v>3.5714285714285713E-3</v>
      </c>
      <c r="I46" s="9">
        <v>126</v>
      </c>
    </row>
    <row r="47" spans="1:9" ht="15.75" x14ac:dyDescent="0.25">
      <c r="A47" s="6">
        <v>40</v>
      </c>
      <c r="B47" s="7" t="s">
        <v>57</v>
      </c>
      <c r="C47" s="8" t="s">
        <v>55</v>
      </c>
      <c r="D47" s="15">
        <v>35</v>
      </c>
      <c r="E47" s="9">
        <v>70</v>
      </c>
      <c r="F47" s="9">
        <f t="shared" si="3"/>
        <v>2450</v>
      </c>
      <c r="G47" s="9">
        <v>0</v>
      </c>
      <c r="H47" s="26">
        <f t="shared" si="1"/>
        <v>0</v>
      </c>
      <c r="I47" s="9">
        <v>106</v>
      </c>
    </row>
    <row r="48" spans="1:9" ht="15.75" x14ac:dyDescent="0.25">
      <c r="A48" s="6">
        <v>41</v>
      </c>
      <c r="B48" s="7" t="s">
        <v>58</v>
      </c>
      <c r="C48" s="8" t="s">
        <v>55</v>
      </c>
      <c r="D48" s="15">
        <v>11</v>
      </c>
      <c r="E48" s="9">
        <v>70</v>
      </c>
      <c r="F48" s="9">
        <f t="shared" si="3"/>
        <v>770</v>
      </c>
      <c r="G48" s="9">
        <v>0</v>
      </c>
      <c r="H48" s="26">
        <f t="shared" si="1"/>
        <v>0</v>
      </c>
      <c r="I48" s="9">
        <v>787</v>
      </c>
    </row>
    <row r="49" spans="1:9" ht="15.75" x14ac:dyDescent="0.25">
      <c r="A49" s="6">
        <v>42</v>
      </c>
      <c r="B49" s="7" t="s">
        <v>59</v>
      </c>
      <c r="C49" s="8" t="s">
        <v>55</v>
      </c>
      <c r="D49" s="15">
        <v>37</v>
      </c>
      <c r="E49" s="9">
        <v>70</v>
      </c>
      <c r="F49" s="9">
        <f t="shared" si="3"/>
        <v>2590</v>
      </c>
      <c r="G49" s="9">
        <v>351</v>
      </c>
      <c r="H49" s="26">
        <f t="shared" si="1"/>
        <v>0.13552123552123552</v>
      </c>
      <c r="I49" s="9">
        <v>4921</v>
      </c>
    </row>
    <row r="50" spans="1:9" ht="15.75" x14ac:dyDescent="0.25">
      <c r="A50" s="6">
        <v>43</v>
      </c>
      <c r="B50" s="7" t="s">
        <v>122</v>
      </c>
      <c r="C50" s="8" t="s">
        <v>55</v>
      </c>
      <c r="D50" s="9">
        <v>2</v>
      </c>
      <c r="E50" s="9">
        <v>70</v>
      </c>
      <c r="F50" s="9">
        <f t="shared" si="3"/>
        <v>140</v>
      </c>
      <c r="G50" s="9">
        <v>0</v>
      </c>
      <c r="H50" s="26">
        <f t="shared" si="1"/>
        <v>0</v>
      </c>
      <c r="I50" s="9">
        <v>0</v>
      </c>
    </row>
    <row r="51" spans="1:9" ht="15.75" x14ac:dyDescent="0.25">
      <c r="A51" s="6">
        <v>44</v>
      </c>
      <c r="B51" s="7" t="s">
        <v>60</v>
      </c>
      <c r="C51" s="8" t="s">
        <v>55</v>
      </c>
      <c r="D51" s="15">
        <v>9</v>
      </c>
      <c r="E51" s="9">
        <v>70</v>
      </c>
      <c r="F51" s="9">
        <f>D51*E51</f>
        <v>630</v>
      </c>
      <c r="G51" s="9">
        <v>0</v>
      </c>
      <c r="H51" s="26">
        <f>G51/F51</f>
        <v>0</v>
      </c>
      <c r="I51" s="9">
        <v>4</v>
      </c>
    </row>
    <row r="52" spans="1:9" ht="15.75" x14ac:dyDescent="0.25">
      <c r="A52" s="11"/>
      <c r="B52" s="12" t="s">
        <v>61</v>
      </c>
      <c r="C52" s="13"/>
      <c r="D52" s="14">
        <f>SUM(D45:D51)</f>
        <v>292</v>
      </c>
      <c r="E52" s="14"/>
      <c r="F52" s="14">
        <f>SUM(F45:F51)</f>
        <v>20440</v>
      </c>
      <c r="G52" s="14">
        <f>SUM(G45:G51)</f>
        <v>4095</v>
      </c>
      <c r="H52" s="27">
        <f t="shared" si="1"/>
        <v>0.20034246575342465</v>
      </c>
      <c r="I52" s="14">
        <f>SUM(I45:I51)</f>
        <v>93917</v>
      </c>
    </row>
    <row r="53" spans="1:9" ht="15.75" x14ac:dyDescent="0.25">
      <c r="A53" s="6"/>
      <c r="B53" s="7" t="s">
        <v>62</v>
      </c>
      <c r="C53" s="8"/>
      <c r="D53" s="14">
        <f>+D52+D44+D42+D40+D16</f>
        <v>8325</v>
      </c>
      <c r="E53" s="14"/>
      <c r="F53" s="14">
        <f>+F52+F44+F42+F40+F16</f>
        <v>793705</v>
      </c>
      <c r="G53" s="14">
        <f>+G52+G44+G42+G40+G16</f>
        <v>235302</v>
      </c>
      <c r="H53" s="27">
        <f t="shared" si="1"/>
        <v>0.29646027176343853</v>
      </c>
      <c r="I53" s="14">
        <f>SUM(I52+I44+I42+I40+I16)</f>
        <v>4787591</v>
      </c>
    </row>
  </sheetData>
  <mergeCells count="2">
    <mergeCell ref="A2:I2"/>
    <mergeCell ref="H1:I1"/>
  </mergeCells>
  <printOptions horizontalCentered="1"/>
  <pageMargins left="0.17" right="0.1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8817D-909F-4566-B647-6B24C4B2016C}">
  <dimension ref="A1:J46"/>
  <sheetViews>
    <sheetView zoomScaleNormal="100" workbookViewId="0">
      <selection sqref="A1:XFD1"/>
    </sheetView>
  </sheetViews>
  <sheetFormatPr defaultRowHeight="15" x14ac:dyDescent="0.25"/>
  <cols>
    <col min="2" max="2" width="27.5703125" customWidth="1"/>
    <col min="3" max="3" width="13.140625" bestFit="1" customWidth="1"/>
    <col min="4" max="4" width="12" bestFit="1" customWidth="1"/>
    <col min="5" max="5" width="17.28515625" customWidth="1"/>
    <col min="6" max="6" width="21.28515625" customWidth="1"/>
    <col min="7" max="7" width="16.85546875" customWidth="1"/>
    <col min="8" max="8" width="20.5703125" customWidth="1"/>
  </cols>
  <sheetData>
    <row r="1" spans="1:10" ht="16.5" x14ac:dyDescent="0.25">
      <c r="G1" s="53" t="s">
        <v>129</v>
      </c>
      <c r="H1" s="54"/>
    </row>
    <row r="2" spans="1:10" ht="26.25" x14ac:dyDescent="0.4">
      <c r="A2" s="43" t="s">
        <v>118</v>
      </c>
      <c r="B2" s="44"/>
      <c r="C2" s="44"/>
      <c r="D2" s="44"/>
      <c r="E2" s="44"/>
      <c r="F2" s="44"/>
      <c r="G2" s="44"/>
      <c r="H2" s="45"/>
    </row>
    <row r="3" spans="1:10" ht="66" customHeight="1" x14ac:dyDescent="0.25">
      <c r="A3" s="16" t="s">
        <v>63</v>
      </c>
      <c r="B3" s="17" t="s">
        <v>64</v>
      </c>
      <c r="C3" s="16" t="s">
        <v>65</v>
      </c>
      <c r="D3" s="16" t="s">
        <v>66</v>
      </c>
      <c r="E3" s="16" t="s">
        <v>120</v>
      </c>
      <c r="F3" s="16" t="s">
        <v>121</v>
      </c>
      <c r="G3" s="18" t="s">
        <v>67</v>
      </c>
      <c r="H3" s="16" t="s">
        <v>68</v>
      </c>
    </row>
    <row r="4" spans="1:10" ht="16.5" x14ac:dyDescent="0.25">
      <c r="A4" s="16">
        <v>1</v>
      </c>
      <c r="B4" s="19" t="s">
        <v>69</v>
      </c>
      <c r="C4" s="20" t="s">
        <v>70</v>
      </c>
      <c r="D4" s="20">
        <v>317</v>
      </c>
      <c r="E4" s="20">
        <v>29670</v>
      </c>
      <c r="F4" s="20">
        <v>4510</v>
      </c>
      <c r="G4" s="21">
        <f t="shared" ref="G4:G44" si="0">F4/E4</f>
        <v>0.15200539265251095</v>
      </c>
      <c r="H4" s="20">
        <v>142702</v>
      </c>
      <c r="J4" s="42">
        <f>12.5*G4</f>
        <v>1.9000674081563869</v>
      </c>
    </row>
    <row r="5" spans="1:10" ht="16.5" x14ac:dyDescent="0.25">
      <c r="A5" s="16">
        <v>2</v>
      </c>
      <c r="B5" s="19" t="s">
        <v>71</v>
      </c>
      <c r="C5" s="20" t="s">
        <v>72</v>
      </c>
      <c r="D5" s="20">
        <v>249</v>
      </c>
      <c r="E5" s="20">
        <v>23370</v>
      </c>
      <c r="F5" s="20">
        <v>8920</v>
      </c>
      <c r="G5" s="22">
        <f t="shared" si="0"/>
        <v>0.38168592212237912</v>
      </c>
      <c r="H5" s="20">
        <v>146598</v>
      </c>
      <c r="J5" s="42">
        <f t="shared" ref="J5:J44" si="1">12.5*G5</f>
        <v>4.7710740265297389</v>
      </c>
    </row>
    <row r="6" spans="1:10" ht="16.5" customHeight="1" x14ac:dyDescent="0.25">
      <c r="A6" s="16">
        <v>3</v>
      </c>
      <c r="B6" s="19" t="s">
        <v>73</v>
      </c>
      <c r="C6" s="20" t="s">
        <v>74</v>
      </c>
      <c r="D6" s="20">
        <v>71</v>
      </c>
      <c r="E6" s="20">
        <v>6105</v>
      </c>
      <c r="F6" s="20">
        <v>2012</v>
      </c>
      <c r="G6" s="21">
        <f t="shared" si="0"/>
        <v>0.32956592956592956</v>
      </c>
      <c r="H6" s="20">
        <v>50111</v>
      </c>
      <c r="J6" s="42">
        <f t="shared" si="1"/>
        <v>4.1195741195741196</v>
      </c>
    </row>
    <row r="7" spans="1:10" ht="16.5" x14ac:dyDescent="0.25">
      <c r="A7" s="16">
        <v>4</v>
      </c>
      <c r="B7" s="19" t="s">
        <v>75</v>
      </c>
      <c r="C7" s="20" t="s">
        <v>70</v>
      </c>
      <c r="D7" s="20">
        <v>144</v>
      </c>
      <c r="E7" s="20">
        <v>13395</v>
      </c>
      <c r="F7" s="20">
        <v>5434</v>
      </c>
      <c r="G7" s="22">
        <f t="shared" si="0"/>
        <v>0.4056737588652482</v>
      </c>
      <c r="H7" s="20">
        <v>116019</v>
      </c>
      <c r="J7" s="42">
        <f t="shared" si="1"/>
        <v>5.0709219858156027</v>
      </c>
    </row>
    <row r="8" spans="1:10" ht="16.5" x14ac:dyDescent="0.25">
      <c r="A8" s="16">
        <v>5</v>
      </c>
      <c r="B8" s="19" t="s">
        <v>76</v>
      </c>
      <c r="C8" s="20" t="s">
        <v>77</v>
      </c>
      <c r="D8" s="20">
        <v>132</v>
      </c>
      <c r="E8" s="20">
        <v>12475</v>
      </c>
      <c r="F8" s="20">
        <v>5746</v>
      </c>
      <c r="G8" s="22">
        <f t="shared" si="0"/>
        <v>0.46060120240480962</v>
      </c>
      <c r="H8" s="20">
        <v>88045</v>
      </c>
      <c r="J8" s="42">
        <f t="shared" si="1"/>
        <v>5.7575150300601203</v>
      </c>
    </row>
    <row r="9" spans="1:10" ht="16.5" x14ac:dyDescent="0.25">
      <c r="A9" s="16">
        <v>6</v>
      </c>
      <c r="B9" s="19" t="s">
        <v>78</v>
      </c>
      <c r="C9" s="20" t="s">
        <v>74</v>
      </c>
      <c r="D9" s="20">
        <v>117</v>
      </c>
      <c r="E9" s="20">
        <v>10725</v>
      </c>
      <c r="F9" s="20">
        <v>4609</v>
      </c>
      <c r="G9" s="22">
        <f t="shared" si="0"/>
        <v>0.42974358974358973</v>
      </c>
      <c r="H9" s="20">
        <v>100487</v>
      </c>
      <c r="J9" s="42">
        <f t="shared" si="1"/>
        <v>5.3717948717948714</v>
      </c>
    </row>
    <row r="10" spans="1:10" ht="16.5" x14ac:dyDescent="0.25">
      <c r="A10" s="16">
        <v>7</v>
      </c>
      <c r="B10" s="19" t="s">
        <v>79</v>
      </c>
      <c r="C10" s="20" t="s">
        <v>70</v>
      </c>
      <c r="D10" s="20">
        <v>109</v>
      </c>
      <c r="E10" s="20">
        <v>10780</v>
      </c>
      <c r="F10" s="20">
        <v>4342</v>
      </c>
      <c r="G10" s="22">
        <f t="shared" si="0"/>
        <v>0.40278293135435994</v>
      </c>
      <c r="H10" s="20">
        <v>86603</v>
      </c>
      <c r="J10" s="42">
        <f t="shared" si="1"/>
        <v>5.0347866419294993</v>
      </c>
    </row>
    <row r="11" spans="1:10" ht="16.5" x14ac:dyDescent="0.25">
      <c r="A11" s="16">
        <v>8</v>
      </c>
      <c r="B11" s="19" t="s">
        <v>80</v>
      </c>
      <c r="C11" s="20" t="s">
        <v>72</v>
      </c>
      <c r="D11" s="20">
        <v>134</v>
      </c>
      <c r="E11" s="20">
        <v>13850</v>
      </c>
      <c r="F11" s="20">
        <v>4136</v>
      </c>
      <c r="G11" s="21">
        <f t="shared" si="0"/>
        <v>0.29862815884476535</v>
      </c>
      <c r="H11" s="20">
        <v>88483</v>
      </c>
      <c r="J11" s="42">
        <f t="shared" si="1"/>
        <v>3.732851985559567</v>
      </c>
    </row>
    <row r="12" spans="1:10" ht="16.5" x14ac:dyDescent="0.25">
      <c r="A12" s="16">
        <v>9</v>
      </c>
      <c r="B12" s="19" t="s">
        <v>81</v>
      </c>
      <c r="C12" s="20" t="s">
        <v>70</v>
      </c>
      <c r="D12" s="20">
        <v>257</v>
      </c>
      <c r="E12" s="20">
        <v>23690</v>
      </c>
      <c r="F12" s="20">
        <v>6534</v>
      </c>
      <c r="G12" s="21">
        <f t="shared" si="0"/>
        <v>0.27581257914731955</v>
      </c>
      <c r="H12" s="20">
        <v>188627</v>
      </c>
      <c r="J12" s="42">
        <f t="shared" si="1"/>
        <v>3.4476572393414942</v>
      </c>
    </row>
    <row r="13" spans="1:10" ht="16.5" x14ac:dyDescent="0.25">
      <c r="A13" s="16">
        <v>10</v>
      </c>
      <c r="B13" s="19" t="s">
        <v>82</v>
      </c>
      <c r="C13" s="20" t="s">
        <v>74</v>
      </c>
      <c r="D13" s="20">
        <v>347</v>
      </c>
      <c r="E13" s="20">
        <v>34055</v>
      </c>
      <c r="F13" s="20">
        <v>9388</v>
      </c>
      <c r="G13" s="21">
        <f t="shared" si="0"/>
        <v>0.27567170753193365</v>
      </c>
      <c r="H13" s="20">
        <v>153896</v>
      </c>
      <c r="J13" s="42">
        <f t="shared" si="1"/>
        <v>3.4458963441491708</v>
      </c>
    </row>
    <row r="14" spans="1:10" ht="16.5" x14ac:dyDescent="0.25">
      <c r="A14" s="16">
        <v>11</v>
      </c>
      <c r="B14" s="19" t="s">
        <v>83</v>
      </c>
      <c r="C14" s="20" t="s">
        <v>70</v>
      </c>
      <c r="D14" s="20">
        <v>138</v>
      </c>
      <c r="E14" s="20">
        <v>12915</v>
      </c>
      <c r="F14" s="20">
        <v>5701</v>
      </c>
      <c r="G14" s="22">
        <f t="shared" si="0"/>
        <v>0.44142469996128531</v>
      </c>
      <c r="H14" s="20">
        <v>87750</v>
      </c>
      <c r="J14" s="42">
        <f t="shared" si="1"/>
        <v>5.5178087495160666</v>
      </c>
    </row>
    <row r="15" spans="1:10" ht="16.5" x14ac:dyDescent="0.25">
      <c r="A15" s="16">
        <v>12</v>
      </c>
      <c r="B15" s="19" t="s">
        <v>84</v>
      </c>
      <c r="C15" s="20" t="s">
        <v>70</v>
      </c>
      <c r="D15" s="20">
        <v>196</v>
      </c>
      <c r="E15" s="20">
        <v>18200</v>
      </c>
      <c r="F15" s="20">
        <v>4115</v>
      </c>
      <c r="G15" s="21">
        <f t="shared" si="0"/>
        <v>0.2260989010989011</v>
      </c>
      <c r="H15" s="20">
        <v>98918</v>
      </c>
      <c r="J15" s="42">
        <f t="shared" si="1"/>
        <v>2.8262362637362637</v>
      </c>
    </row>
    <row r="16" spans="1:10" ht="16.5" customHeight="1" x14ac:dyDescent="0.25">
      <c r="A16" s="16">
        <v>13</v>
      </c>
      <c r="B16" s="19" t="s">
        <v>85</v>
      </c>
      <c r="C16" s="20" t="s">
        <v>70</v>
      </c>
      <c r="D16" s="20">
        <v>217</v>
      </c>
      <c r="E16" s="20">
        <v>21720</v>
      </c>
      <c r="F16" s="20">
        <v>7688</v>
      </c>
      <c r="G16" s="21">
        <f t="shared" si="0"/>
        <v>0.35395948434622465</v>
      </c>
      <c r="H16" s="20">
        <v>114177</v>
      </c>
      <c r="J16" s="42">
        <f t="shared" si="1"/>
        <v>4.4244935543278086</v>
      </c>
    </row>
    <row r="17" spans="1:10" ht="16.5" x14ac:dyDescent="0.25">
      <c r="A17" s="16">
        <v>14</v>
      </c>
      <c r="B17" s="19" t="s">
        <v>86</v>
      </c>
      <c r="C17" s="20" t="s">
        <v>87</v>
      </c>
      <c r="D17" s="20">
        <v>160</v>
      </c>
      <c r="E17" s="20">
        <v>15440</v>
      </c>
      <c r="F17" s="20">
        <v>5832</v>
      </c>
      <c r="G17" s="22">
        <f t="shared" si="0"/>
        <v>0.377720207253886</v>
      </c>
      <c r="H17" s="20">
        <v>117888</v>
      </c>
      <c r="J17" s="42">
        <f t="shared" si="1"/>
        <v>4.721502590673575</v>
      </c>
    </row>
    <row r="18" spans="1:10" ht="16.5" x14ac:dyDescent="0.25">
      <c r="A18" s="16">
        <v>15</v>
      </c>
      <c r="B18" s="19" t="s">
        <v>88</v>
      </c>
      <c r="C18" s="20" t="s">
        <v>72</v>
      </c>
      <c r="D18" s="20">
        <v>55</v>
      </c>
      <c r="E18" s="20">
        <v>5845</v>
      </c>
      <c r="F18" s="20">
        <v>2056</v>
      </c>
      <c r="G18" s="22">
        <f t="shared" si="0"/>
        <v>0.35175363558597089</v>
      </c>
      <c r="H18" s="20">
        <v>53711</v>
      </c>
      <c r="J18" s="42">
        <f t="shared" si="1"/>
        <v>4.3969204448246364</v>
      </c>
    </row>
    <row r="19" spans="1:10" ht="16.5" x14ac:dyDescent="0.25">
      <c r="A19" s="16">
        <v>16</v>
      </c>
      <c r="B19" s="19" t="s">
        <v>89</v>
      </c>
      <c r="C19" s="20" t="s">
        <v>72</v>
      </c>
      <c r="D19" s="20">
        <v>64</v>
      </c>
      <c r="E19" s="20">
        <v>6660</v>
      </c>
      <c r="F19" s="20">
        <v>3195</v>
      </c>
      <c r="G19" s="22">
        <f t="shared" si="0"/>
        <v>0.47972972972972971</v>
      </c>
      <c r="H19" s="20">
        <v>76375</v>
      </c>
      <c r="J19" s="42">
        <f t="shared" si="1"/>
        <v>5.996621621621621</v>
      </c>
    </row>
    <row r="20" spans="1:10" ht="16.5" x14ac:dyDescent="0.25">
      <c r="A20" s="16">
        <v>17</v>
      </c>
      <c r="B20" s="19" t="s">
        <v>90</v>
      </c>
      <c r="C20" s="20" t="s">
        <v>87</v>
      </c>
      <c r="D20" s="20">
        <v>126</v>
      </c>
      <c r="E20" s="20">
        <v>12270</v>
      </c>
      <c r="F20" s="20">
        <v>4258</v>
      </c>
      <c r="G20" s="22">
        <f t="shared" si="0"/>
        <v>0.34702526487367563</v>
      </c>
      <c r="H20" s="20">
        <v>79689</v>
      </c>
      <c r="J20" s="42">
        <f t="shared" si="1"/>
        <v>4.3378158109209455</v>
      </c>
    </row>
    <row r="21" spans="1:10" ht="16.5" x14ac:dyDescent="0.25">
      <c r="A21" s="16">
        <v>18</v>
      </c>
      <c r="B21" s="19" t="s">
        <v>91</v>
      </c>
      <c r="C21" s="20" t="s">
        <v>70</v>
      </c>
      <c r="D21" s="20">
        <v>120</v>
      </c>
      <c r="E21" s="20">
        <v>11465</v>
      </c>
      <c r="F21" s="20">
        <v>3836</v>
      </c>
      <c r="G21" s="22">
        <f t="shared" si="0"/>
        <v>0.33458351504579154</v>
      </c>
      <c r="H21" s="20">
        <v>95349</v>
      </c>
      <c r="J21" s="42">
        <f t="shared" si="1"/>
        <v>4.1822939380723945</v>
      </c>
    </row>
    <row r="22" spans="1:10" ht="16.5" x14ac:dyDescent="0.25">
      <c r="A22" s="16">
        <v>19</v>
      </c>
      <c r="B22" s="19" t="s">
        <v>92</v>
      </c>
      <c r="C22" s="20" t="s">
        <v>72</v>
      </c>
      <c r="D22" s="20">
        <v>346</v>
      </c>
      <c r="E22" s="20">
        <v>33255</v>
      </c>
      <c r="F22" s="20">
        <v>7991</v>
      </c>
      <c r="G22" s="21">
        <f t="shared" si="0"/>
        <v>0.24029469252743949</v>
      </c>
      <c r="H22" s="20">
        <v>173121</v>
      </c>
      <c r="J22" s="42">
        <f t="shared" si="1"/>
        <v>3.0036836565929934</v>
      </c>
    </row>
    <row r="23" spans="1:10" ht="16.5" x14ac:dyDescent="0.25">
      <c r="A23" s="16">
        <v>20</v>
      </c>
      <c r="B23" s="19" t="s">
        <v>93</v>
      </c>
      <c r="C23" s="20" t="s">
        <v>74</v>
      </c>
      <c r="D23" s="20">
        <v>246</v>
      </c>
      <c r="E23" s="20">
        <v>23605</v>
      </c>
      <c r="F23" s="20">
        <v>7252</v>
      </c>
      <c r="G23" s="22">
        <f t="shared" si="0"/>
        <v>0.30722304596483796</v>
      </c>
      <c r="H23" s="20">
        <v>141419</v>
      </c>
      <c r="J23" s="42">
        <f t="shared" si="1"/>
        <v>3.8402880745604744</v>
      </c>
    </row>
    <row r="24" spans="1:10" ht="16.5" x14ac:dyDescent="0.25">
      <c r="A24" s="16">
        <v>21</v>
      </c>
      <c r="B24" s="19" t="s">
        <v>94</v>
      </c>
      <c r="C24" s="20" t="s">
        <v>74</v>
      </c>
      <c r="D24" s="20">
        <v>1265</v>
      </c>
      <c r="E24" s="20">
        <v>117005</v>
      </c>
      <c r="F24" s="20">
        <v>21379</v>
      </c>
      <c r="G24" s="21">
        <f t="shared" si="0"/>
        <v>0.18271868723558823</v>
      </c>
      <c r="H24" s="20">
        <v>524530</v>
      </c>
      <c r="J24" s="42">
        <f t="shared" si="1"/>
        <v>2.2839835904448531</v>
      </c>
    </row>
    <row r="25" spans="1:10" ht="16.5" x14ac:dyDescent="0.25">
      <c r="A25" s="16">
        <v>22</v>
      </c>
      <c r="B25" s="19" t="s">
        <v>95</v>
      </c>
      <c r="C25" s="20" t="s">
        <v>74</v>
      </c>
      <c r="D25" s="20">
        <v>74</v>
      </c>
      <c r="E25" s="20">
        <v>7715</v>
      </c>
      <c r="F25" s="20">
        <v>1484</v>
      </c>
      <c r="G25" s="21">
        <f t="shared" si="0"/>
        <v>0.19235255994815295</v>
      </c>
      <c r="H25" s="20">
        <v>33252</v>
      </c>
      <c r="J25" s="42">
        <f t="shared" si="1"/>
        <v>2.4044069993519117</v>
      </c>
    </row>
    <row r="26" spans="1:10" ht="16.5" x14ac:dyDescent="0.25">
      <c r="A26" s="16">
        <v>23</v>
      </c>
      <c r="B26" s="19" t="s">
        <v>96</v>
      </c>
      <c r="C26" s="20" t="s">
        <v>74</v>
      </c>
      <c r="D26" s="20">
        <v>146</v>
      </c>
      <c r="E26" s="20">
        <v>14880</v>
      </c>
      <c r="F26" s="20">
        <v>5977</v>
      </c>
      <c r="G26" s="22">
        <f t="shared" si="0"/>
        <v>0.40168010752688171</v>
      </c>
      <c r="H26" s="20">
        <v>95646</v>
      </c>
      <c r="J26" s="42">
        <f t="shared" si="1"/>
        <v>5.0210013440860211</v>
      </c>
    </row>
    <row r="27" spans="1:10" ht="16.5" x14ac:dyDescent="0.25">
      <c r="A27" s="16">
        <v>24</v>
      </c>
      <c r="B27" s="19" t="s">
        <v>97</v>
      </c>
      <c r="C27" s="20" t="s">
        <v>77</v>
      </c>
      <c r="D27" s="20">
        <v>133</v>
      </c>
      <c r="E27" s="20">
        <v>12280</v>
      </c>
      <c r="F27" s="20">
        <v>6020</v>
      </c>
      <c r="G27" s="22">
        <f t="shared" si="0"/>
        <v>0.49022801302931596</v>
      </c>
      <c r="H27" s="20">
        <v>98466</v>
      </c>
      <c r="J27" s="42">
        <f t="shared" si="1"/>
        <v>6.1278501628664497</v>
      </c>
    </row>
    <row r="28" spans="1:10" ht="16.5" x14ac:dyDescent="0.25">
      <c r="A28" s="16">
        <v>25</v>
      </c>
      <c r="B28" s="19" t="s">
        <v>98</v>
      </c>
      <c r="C28" s="20" t="s">
        <v>70</v>
      </c>
      <c r="D28" s="20">
        <v>273</v>
      </c>
      <c r="E28" s="20">
        <v>26755</v>
      </c>
      <c r="F28" s="20">
        <v>10046</v>
      </c>
      <c r="G28" s="22">
        <f t="shared" si="0"/>
        <v>0.37548121846383853</v>
      </c>
      <c r="H28" s="20">
        <v>174996</v>
      </c>
      <c r="J28" s="42">
        <f t="shared" si="1"/>
        <v>4.6935152307979813</v>
      </c>
    </row>
    <row r="29" spans="1:10" ht="16.5" x14ac:dyDescent="0.25">
      <c r="A29" s="16">
        <v>26</v>
      </c>
      <c r="B29" s="19" t="s">
        <v>99</v>
      </c>
      <c r="C29" s="20" t="s">
        <v>100</v>
      </c>
      <c r="D29" s="20">
        <v>421</v>
      </c>
      <c r="E29" s="20">
        <v>40140</v>
      </c>
      <c r="F29" s="20">
        <v>7460</v>
      </c>
      <c r="G29" s="21">
        <f t="shared" si="0"/>
        <v>0.18584952665670154</v>
      </c>
      <c r="H29" s="20">
        <v>175715</v>
      </c>
      <c r="J29" s="42">
        <f t="shared" si="1"/>
        <v>2.3231190832087694</v>
      </c>
    </row>
    <row r="30" spans="1:10" ht="16.5" x14ac:dyDescent="0.25">
      <c r="A30" s="16">
        <v>27</v>
      </c>
      <c r="B30" s="19" t="s">
        <v>101</v>
      </c>
      <c r="C30" s="20" t="s">
        <v>70</v>
      </c>
      <c r="D30" s="20">
        <v>111</v>
      </c>
      <c r="E30" s="20">
        <v>11130</v>
      </c>
      <c r="F30" s="20">
        <v>4175</v>
      </c>
      <c r="G30" s="22">
        <f t="shared" si="0"/>
        <v>0.37511230907457321</v>
      </c>
      <c r="H30" s="20">
        <v>81016</v>
      </c>
      <c r="J30" s="42">
        <f t="shared" si="1"/>
        <v>4.6889038634321656</v>
      </c>
    </row>
    <row r="31" spans="1:10" ht="16.5" x14ac:dyDescent="0.25">
      <c r="A31" s="16">
        <v>28</v>
      </c>
      <c r="B31" s="19" t="s">
        <v>102</v>
      </c>
      <c r="C31" s="20" t="s">
        <v>72</v>
      </c>
      <c r="D31" s="20">
        <v>118</v>
      </c>
      <c r="E31" s="20">
        <v>11130</v>
      </c>
      <c r="F31" s="20">
        <v>4338</v>
      </c>
      <c r="G31" s="22">
        <f t="shared" si="0"/>
        <v>0.38975741239892181</v>
      </c>
      <c r="H31" s="20">
        <v>70819</v>
      </c>
      <c r="J31" s="42">
        <f t="shared" si="1"/>
        <v>4.8719676549865225</v>
      </c>
    </row>
    <row r="32" spans="1:10" ht="16.5" x14ac:dyDescent="0.25">
      <c r="A32" s="16">
        <v>29</v>
      </c>
      <c r="B32" s="19" t="s">
        <v>103</v>
      </c>
      <c r="C32" s="20" t="s">
        <v>77</v>
      </c>
      <c r="D32" s="20">
        <v>300</v>
      </c>
      <c r="E32" s="20">
        <v>28475</v>
      </c>
      <c r="F32" s="20">
        <v>7675</v>
      </c>
      <c r="G32" s="21">
        <f t="shared" si="0"/>
        <v>0.26953467954345917</v>
      </c>
      <c r="H32" s="20">
        <v>143589</v>
      </c>
      <c r="J32" s="42">
        <f t="shared" si="1"/>
        <v>3.3691834942932397</v>
      </c>
    </row>
    <row r="33" spans="1:10" ht="16.5" x14ac:dyDescent="0.25">
      <c r="A33" s="16">
        <v>30</v>
      </c>
      <c r="B33" s="19" t="s">
        <v>104</v>
      </c>
      <c r="C33" s="20" t="s">
        <v>72</v>
      </c>
      <c r="D33" s="20">
        <v>137</v>
      </c>
      <c r="E33" s="20">
        <v>12790</v>
      </c>
      <c r="F33" s="20">
        <v>3541</v>
      </c>
      <c r="G33" s="22">
        <f t="shared" si="0"/>
        <v>0.27685691946833463</v>
      </c>
      <c r="H33" s="20">
        <v>82775</v>
      </c>
      <c r="J33" s="42">
        <f t="shared" si="1"/>
        <v>3.4607114933541827</v>
      </c>
    </row>
    <row r="34" spans="1:10" ht="16.5" x14ac:dyDescent="0.25">
      <c r="A34" s="16">
        <v>31</v>
      </c>
      <c r="B34" s="19" t="s">
        <v>105</v>
      </c>
      <c r="C34" s="20" t="s">
        <v>87</v>
      </c>
      <c r="D34" s="20">
        <v>154</v>
      </c>
      <c r="E34" s="20">
        <v>14550</v>
      </c>
      <c r="F34" s="20">
        <v>5243</v>
      </c>
      <c r="G34" s="22">
        <f t="shared" si="0"/>
        <v>0.36034364261168383</v>
      </c>
      <c r="H34" s="20">
        <v>98295</v>
      </c>
      <c r="J34" s="42">
        <f t="shared" si="1"/>
        <v>4.5042955326460481</v>
      </c>
    </row>
    <row r="35" spans="1:10" ht="16.5" x14ac:dyDescent="0.25">
      <c r="A35" s="16">
        <v>32</v>
      </c>
      <c r="B35" s="19" t="s">
        <v>106</v>
      </c>
      <c r="C35" s="20" t="s">
        <v>74</v>
      </c>
      <c r="D35" s="20">
        <v>208</v>
      </c>
      <c r="E35" s="20">
        <v>20545</v>
      </c>
      <c r="F35" s="20">
        <v>7446</v>
      </c>
      <c r="G35" s="22">
        <f t="shared" si="0"/>
        <v>0.36242394743246531</v>
      </c>
      <c r="H35" s="20">
        <v>144872</v>
      </c>
      <c r="J35" s="42">
        <f t="shared" si="1"/>
        <v>4.530299342905816</v>
      </c>
    </row>
    <row r="36" spans="1:10" ht="16.5" x14ac:dyDescent="0.25">
      <c r="A36" s="16">
        <v>33</v>
      </c>
      <c r="B36" s="19" t="s">
        <v>107</v>
      </c>
      <c r="C36" s="20" t="s">
        <v>87</v>
      </c>
      <c r="D36" s="20">
        <v>57</v>
      </c>
      <c r="E36" s="20">
        <v>5365</v>
      </c>
      <c r="F36" s="20">
        <v>1597</v>
      </c>
      <c r="G36" s="22">
        <f t="shared" si="0"/>
        <v>0.29767008387698041</v>
      </c>
      <c r="H36" s="20">
        <v>34564</v>
      </c>
      <c r="J36" s="42">
        <f t="shared" si="1"/>
        <v>3.7208760484622552</v>
      </c>
    </row>
    <row r="37" spans="1:10" ht="16.5" x14ac:dyDescent="0.25">
      <c r="A37" s="16">
        <v>34</v>
      </c>
      <c r="B37" s="19" t="s">
        <v>108</v>
      </c>
      <c r="C37" s="20" t="s">
        <v>70</v>
      </c>
      <c r="D37" s="20">
        <v>65</v>
      </c>
      <c r="E37" s="20">
        <v>6205</v>
      </c>
      <c r="F37" s="20">
        <v>2863</v>
      </c>
      <c r="G37" s="22">
        <f t="shared" si="0"/>
        <v>0.46140209508460917</v>
      </c>
      <c r="H37" s="20">
        <v>66481</v>
      </c>
      <c r="J37" s="42">
        <f t="shared" si="1"/>
        <v>5.7675261885576141</v>
      </c>
    </row>
    <row r="38" spans="1:10" ht="16.5" x14ac:dyDescent="0.25">
      <c r="A38" s="16">
        <v>35</v>
      </c>
      <c r="B38" s="19" t="s">
        <v>109</v>
      </c>
      <c r="C38" s="20" t="s">
        <v>74</v>
      </c>
      <c r="D38" s="20">
        <v>130</v>
      </c>
      <c r="E38" s="20">
        <v>12165</v>
      </c>
      <c r="F38" s="20">
        <v>3186</v>
      </c>
      <c r="G38" s="22">
        <f t="shared" si="0"/>
        <v>0.26189889025893959</v>
      </c>
      <c r="H38" s="20">
        <v>91317</v>
      </c>
      <c r="J38" s="42">
        <f t="shared" si="1"/>
        <v>3.2737361282367448</v>
      </c>
    </row>
    <row r="39" spans="1:10" ht="16.5" x14ac:dyDescent="0.25">
      <c r="A39" s="16">
        <v>36</v>
      </c>
      <c r="B39" s="19" t="s">
        <v>110</v>
      </c>
      <c r="C39" s="20" t="s">
        <v>100</v>
      </c>
      <c r="D39" s="20">
        <v>38</v>
      </c>
      <c r="E39" s="20">
        <v>3420</v>
      </c>
      <c r="F39" s="20">
        <v>1549</v>
      </c>
      <c r="G39" s="22">
        <f t="shared" si="0"/>
        <v>0.45292397660818712</v>
      </c>
      <c r="H39" s="20">
        <v>41656</v>
      </c>
      <c r="J39" s="42">
        <f t="shared" si="1"/>
        <v>5.6615497076023393</v>
      </c>
    </row>
    <row r="40" spans="1:10" ht="16.5" x14ac:dyDescent="0.25">
      <c r="A40" s="16">
        <v>37</v>
      </c>
      <c r="B40" s="19" t="s">
        <v>111</v>
      </c>
      <c r="C40" s="20" t="s">
        <v>70</v>
      </c>
      <c r="D40" s="20">
        <v>161</v>
      </c>
      <c r="E40" s="20">
        <v>15930</v>
      </c>
      <c r="F40" s="20">
        <v>4378</v>
      </c>
      <c r="G40" s="21">
        <f t="shared" si="0"/>
        <v>0.27482736974262401</v>
      </c>
      <c r="H40" s="20">
        <v>83606</v>
      </c>
      <c r="J40" s="42">
        <f t="shared" si="1"/>
        <v>3.4353421217828002</v>
      </c>
    </row>
    <row r="41" spans="1:10" ht="16.5" x14ac:dyDescent="0.25">
      <c r="A41" s="16">
        <v>38</v>
      </c>
      <c r="B41" s="19" t="s">
        <v>112</v>
      </c>
      <c r="C41" s="20" t="s">
        <v>72</v>
      </c>
      <c r="D41" s="20">
        <v>334</v>
      </c>
      <c r="E41" s="20">
        <v>31690</v>
      </c>
      <c r="F41" s="20">
        <v>12156</v>
      </c>
      <c r="G41" s="21">
        <f t="shared" si="0"/>
        <v>0.38359103818239193</v>
      </c>
      <c r="H41" s="20">
        <v>191149</v>
      </c>
      <c r="J41" s="42">
        <f t="shared" si="1"/>
        <v>4.7948879772798989</v>
      </c>
    </row>
    <row r="42" spans="1:10" ht="16.5" x14ac:dyDescent="0.25">
      <c r="A42" s="16">
        <v>39</v>
      </c>
      <c r="B42" s="19" t="s">
        <v>113</v>
      </c>
      <c r="C42" s="20" t="s">
        <v>74</v>
      </c>
      <c r="D42" s="20">
        <v>127</v>
      </c>
      <c r="E42" s="20">
        <v>12040</v>
      </c>
      <c r="F42" s="20">
        <v>4533</v>
      </c>
      <c r="G42" s="22">
        <f t="shared" si="0"/>
        <v>0.3764950166112957</v>
      </c>
      <c r="H42" s="20">
        <v>68842</v>
      </c>
      <c r="J42" s="42">
        <f t="shared" si="1"/>
        <v>4.7061877076411962</v>
      </c>
    </row>
    <row r="43" spans="1:10" ht="16.5" x14ac:dyDescent="0.25">
      <c r="A43" s="16">
        <v>40</v>
      </c>
      <c r="B43" s="19" t="s">
        <v>114</v>
      </c>
      <c r="C43" s="20" t="s">
        <v>70</v>
      </c>
      <c r="D43" s="20">
        <v>175</v>
      </c>
      <c r="E43" s="20">
        <v>16915</v>
      </c>
      <c r="F43" s="20">
        <v>5075</v>
      </c>
      <c r="G43" s="21">
        <f t="shared" si="0"/>
        <v>0.30002955956251848</v>
      </c>
      <c r="H43" s="20">
        <v>111537</v>
      </c>
      <c r="J43" s="42">
        <f t="shared" si="1"/>
        <v>3.7503694945314812</v>
      </c>
    </row>
    <row r="44" spans="1:10" ht="16.5" x14ac:dyDescent="0.25">
      <c r="A44" s="16">
        <v>41</v>
      </c>
      <c r="B44" s="19" t="s">
        <v>115</v>
      </c>
      <c r="C44" s="20" t="s">
        <v>74</v>
      </c>
      <c r="D44" s="20">
        <v>353</v>
      </c>
      <c r="E44" s="20">
        <v>33090</v>
      </c>
      <c r="F44" s="20">
        <v>7626</v>
      </c>
      <c r="G44" s="21">
        <f t="shared" si="0"/>
        <v>0.23046237533998187</v>
      </c>
      <c r="H44" s="20">
        <v>174500</v>
      </c>
      <c r="J44" s="42">
        <f t="shared" si="1"/>
        <v>2.8807796917497734</v>
      </c>
    </row>
    <row r="45" spans="1:10" ht="16.5" x14ac:dyDescent="0.25">
      <c r="A45" s="16"/>
      <c r="B45" s="19"/>
      <c r="C45" s="20"/>
      <c r="D45" s="20"/>
      <c r="E45" s="20"/>
      <c r="F45" s="20"/>
      <c r="G45" s="21"/>
      <c r="H45" s="20"/>
    </row>
    <row r="46" spans="1:10" ht="16.5" x14ac:dyDescent="0.25">
      <c r="A46" s="16"/>
      <c r="B46" s="23" t="s">
        <v>116</v>
      </c>
      <c r="C46" s="24"/>
      <c r="D46" s="24">
        <f>SUM(D4:D44)</f>
        <v>8325</v>
      </c>
      <c r="E46" s="24">
        <f>SUM(E4:E44)</f>
        <v>793705</v>
      </c>
      <c r="F46" s="24">
        <f>SUM(F4:F44)</f>
        <v>235302</v>
      </c>
      <c r="G46" s="25">
        <f t="shared" ref="G46" si="2">F46/E46</f>
        <v>0.29646027176343853</v>
      </c>
      <c r="H46" s="24">
        <f>SUM(H4:H44)</f>
        <v>4787591</v>
      </c>
    </row>
  </sheetData>
  <mergeCells count="2">
    <mergeCell ref="A2:H2"/>
    <mergeCell ref="G1:H1"/>
  </mergeCells>
  <printOptions horizontalCentered="1"/>
  <pageMargins left="0.17" right="0.1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B3545-2E44-46C7-A9EB-821160919E6A}">
  <dimension ref="A1:T47"/>
  <sheetViews>
    <sheetView topLeftCell="B1" workbookViewId="0">
      <selection activeCell="K43" sqref="K43"/>
    </sheetView>
  </sheetViews>
  <sheetFormatPr defaultRowHeight="15" x14ac:dyDescent="0.25"/>
  <cols>
    <col min="2" max="2" width="47.85546875" bestFit="1" customWidth="1"/>
    <col min="3" max="3" width="16.42578125" customWidth="1"/>
    <col min="4" max="4" width="12.28515625" customWidth="1"/>
    <col min="5" max="5" width="14.7109375" customWidth="1"/>
    <col min="6" max="6" width="14.42578125" customWidth="1"/>
    <col min="7" max="7" width="12.42578125" customWidth="1"/>
    <col min="9" max="9" width="21.28515625" customWidth="1"/>
    <col min="10" max="11" width="10" customWidth="1"/>
    <col min="12" max="12" width="21.28515625" customWidth="1"/>
    <col min="15" max="15" width="7.140625" bestFit="1" customWidth="1"/>
    <col min="16" max="16" width="30.85546875" customWidth="1"/>
    <col min="17" max="17" width="10.42578125" customWidth="1"/>
    <col min="18" max="18" width="13.42578125" customWidth="1"/>
    <col min="19" max="19" width="9" bestFit="1" customWidth="1"/>
    <col min="20" max="20" width="21" customWidth="1"/>
  </cols>
  <sheetData>
    <row r="1" spans="1:20" ht="15" customHeight="1" x14ac:dyDescent="0.25">
      <c r="A1" s="46" t="s">
        <v>117</v>
      </c>
      <c r="B1" s="46"/>
      <c r="C1" s="46"/>
      <c r="D1" s="46"/>
      <c r="E1" s="46"/>
      <c r="F1" s="46"/>
      <c r="G1" s="46"/>
      <c r="H1" s="46"/>
      <c r="I1" s="46"/>
      <c r="J1" s="38"/>
      <c r="K1" s="38"/>
      <c r="L1" s="38"/>
    </row>
    <row r="2" spans="1:20" ht="15" customHeight="1" x14ac:dyDescent="0.25">
      <c r="A2" s="46"/>
      <c r="B2" s="46"/>
      <c r="C2" s="46"/>
      <c r="D2" s="46"/>
      <c r="E2" s="46"/>
      <c r="F2" s="46"/>
      <c r="G2" s="46"/>
      <c r="H2" s="46"/>
      <c r="I2" s="46"/>
      <c r="J2" s="38"/>
      <c r="K2" s="38"/>
      <c r="L2" s="38"/>
      <c r="O2" s="47" t="s">
        <v>125</v>
      </c>
      <c r="P2" s="48"/>
      <c r="Q2" s="48"/>
      <c r="R2" s="48"/>
      <c r="S2" s="48"/>
      <c r="T2" s="49"/>
    </row>
    <row r="3" spans="1:20" ht="47.25" x14ac:dyDescent="0.25">
      <c r="A3" s="1" t="s">
        <v>0</v>
      </c>
      <c r="B3" s="2" t="s">
        <v>1</v>
      </c>
      <c r="C3" s="1" t="s">
        <v>2</v>
      </c>
      <c r="D3" s="3" t="s">
        <v>3</v>
      </c>
      <c r="E3" s="3" t="s">
        <v>4</v>
      </c>
      <c r="F3" s="3" t="s">
        <v>5</v>
      </c>
      <c r="G3" s="3" t="s">
        <v>119</v>
      </c>
      <c r="H3" s="4" t="s">
        <v>6</v>
      </c>
      <c r="I3" s="5" t="s">
        <v>7</v>
      </c>
      <c r="J3" s="39"/>
      <c r="K3" s="39"/>
      <c r="L3" s="39"/>
      <c r="O3" s="28" t="s">
        <v>124</v>
      </c>
      <c r="P3" s="29" t="s">
        <v>123</v>
      </c>
      <c r="Q3" s="30" t="s">
        <v>5</v>
      </c>
      <c r="R3" s="30" t="s">
        <v>119</v>
      </c>
      <c r="S3" s="31" t="s">
        <v>6</v>
      </c>
      <c r="T3" s="32" t="s">
        <v>7</v>
      </c>
    </row>
    <row r="4" spans="1:20" ht="15.75" x14ac:dyDescent="0.25">
      <c r="A4" s="6">
        <v>7</v>
      </c>
      <c r="B4" s="7" t="s">
        <v>15</v>
      </c>
      <c r="C4" s="8" t="s">
        <v>9</v>
      </c>
      <c r="D4" s="9">
        <v>68</v>
      </c>
      <c r="E4" s="9">
        <v>110</v>
      </c>
      <c r="F4" s="9">
        <f t="shared" ref="F4:F15" si="0">+E4*D4</f>
        <v>7480</v>
      </c>
      <c r="G4" s="9">
        <v>2517</v>
      </c>
      <c r="H4" s="26">
        <f t="shared" ref="H4:H47" si="1">G4/F4</f>
        <v>0.33649732620320855</v>
      </c>
      <c r="I4" s="9">
        <v>58538</v>
      </c>
      <c r="J4" s="40"/>
      <c r="K4" s="41">
        <f>8.33*H4</f>
        <v>2.8030227272727273</v>
      </c>
      <c r="L4" s="40"/>
      <c r="O4" s="7">
        <v>1</v>
      </c>
      <c r="P4" s="7" t="s">
        <v>48</v>
      </c>
      <c r="Q4" s="8">
        <v>176990</v>
      </c>
      <c r="R4" s="8">
        <v>109355</v>
      </c>
      <c r="S4" s="26">
        <v>0.61785976608847959</v>
      </c>
      <c r="T4" s="8">
        <v>1264988</v>
      </c>
    </row>
    <row r="5" spans="1:20" ht="15.75" x14ac:dyDescent="0.25">
      <c r="A5" s="6">
        <v>5</v>
      </c>
      <c r="B5" s="7" t="s">
        <v>13</v>
      </c>
      <c r="C5" s="8" t="s">
        <v>9</v>
      </c>
      <c r="D5" s="9">
        <v>171</v>
      </c>
      <c r="E5" s="9">
        <v>110</v>
      </c>
      <c r="F5" s="9">
        <f t="shared" si="0"/>
        <v>18810</v>
      </c>
      <c r="G5" s="9">
        <v>5581</v>
      </c>
      <c r="H5" s="26">
        <f t="shared" si="1"/>
        <v>0.29670388091440725</v>
      </c>
      <c r="I5" s="9">
        <v>123494</v>
      </c>
      <c r="J5" s="40"/>
      <c r="K5" s="41">
        <f t="shared" ref="K5:K47" si="2">8.33*H5</f>
        <v>2.4715433280170123</v>
      </c>
      <c r="L5" s="40"/>
      <c r="O5" s="7">
        <v>2</v>
      </c>
      <c r="P5" s="7" t="s">
        <v>46</v>
      </c>
      <c r="Q5" s="8">
        <v>3555</v>
      </c>
      <c r="R5" s="8">
        <v>1224</v>
      </c>
      <c r="S5" s="26">
        <v>0.34430379746835443</v>
      </c>
      <c r="T5" s="8">
        <v>26611</v>
      </c>
    </row>
    <row r="6" spans="1:20" ht="15.75" x14ac:dyDescent="0.25">
      <c r="A6" s="6">
        <v>10</v>
      </c>
      <c r="B6" s="7" t="s">
        <v>18</v>
      </c>
      <c r="C6" s="8" t="s">
        <v>9</v>
      </c>
      <c r="D6" s="9">
        <v>1412</v>
      </c>
      <c r="E6" s="9">
        <v>110</v>
      </c>
      <c r="F6" s="9">
        <f t="shared" si="0"/>
        <v>155320</v>
      </c>
      <c r="G6" s="9">
        <v>44093</v>
      </c>
      <c r="H6" s="26">
        <f t="shared" si="1"/>
        <v>0.28388488282255986</v>
      </c>
      <c r="I6" s="9">
        <v>1419541</v>
      </c>
      <c r="J6" s="40"/>
      <c r="K6" s="41">
        <f t="shared" si="2"/>
        <v>2.3647610739119238</v>
      </c>
      <c r="L6" s="40"/>
      <c r="O6" s="7">
        <v>3</v>
      </c>
      <c r="P6" s="7" t="s">
        <v>15</v>
      </c>
      <c r="Q6" s="9">
        <v>7480</v>
      </c>
      <c r="R6" s="9">
        <v>2517</v>
      </c>
      <c r="S6" s="26">
        <v>0.33649732620320855</v>
      </c>
      <c r="T6" s="9">
        <v>58538</v>
      </c>
    </row>
    <row r="7" spans="1:20" ht="15.75" x14ac:dyDescent="0.25">
      <c r="A7" s="6">
        <v>4</v>
      </c>
      <c r="B7" s="7" t="s">
        <v>12</v>
      </c>
      <c r="C7" s="8" t="s">
        <v>9</v>
      </c>
      <c r="D7" s="9">
        <v>260</v>
      </c>
      <c r="E7" s="9">
        <v>110</v>
      </c>
      <c r="F7" s="9">
        <f t="shared" si="0"/>
        <v>28600</v>
      </c>
      <c r="G7" s="9">
        <v>7911</v>
      </c>
      <c r="H7" s="26">
        <f t="shared" si="1"/>
        <v>0.27660839160839162</v>
      </c>
      <c r="I7" s="9">
        <v>162620</v>
      </c>
      <c r="J7" s="40"/>
      <c r="K7" s="41">
        <f t="shared" si="2"/>
        <v>2.3041479020979021</v>
      </c>
      <c r="L7" s="40"/>
      <c r="O7" s="7">
        <v>4</v>
      </c>
      <c r="P7" s="7" t="s">
        <v>22</v>
      </c>
      <c r="Q7" s="9">
        <v>17700</v>
      </c>
      <c r="R7" s="9">
        <v>5336</v>
      </c>
      <c r="S7" s="26">
        <v>0.3014689265536723</v>
      </c>
      <c r="T7" s="9">
        <v>37287</v>
      </c>
    </row>
    <row r="8" spans="1:20" ht="15.75" x14ac:dyDescent="0.25">
      <c r="A8" s="6">
        <v>1</v>
      </c>
      <c r="B8" s="7" t="s">
        <v>8</v>
      </c>
      <c r="C8" s="8" t="s">
        <v>9</v>
      </c>
      <c r="D8" s="9">
        <v>670</v>
      </c>
      <c r="E8" s="9">
        <v>110</v>
      </c>
      <c r="F8" s="9">
        <f t="shared" si="0"/>
        <v>73700</v>
      </c>
      <c r="G8" s="9">
        <v>18512</v>
      </c>
      <c r="H8" s="26">
        <f t="shared" si="1"/>
        <v>0.25118046132971505</v>
      </c>
      <c r="I8" s="9">
        <v>591428</v>
      </c>
      <c r="J8" s="40"/>
      <c r="K8" s="41">
        <f t="shared" si="2"/>
        <v>2.0923332428765264</v>
      </c>
      <c r="L8" s="40"/>
      <c r="O8" s="7">
        <v>5</v>
      </c>
      <c r="P8" s="7" t="s">
        <v>13</v>
      </c>
      <c r="Q8" s="9">
        <v>18810</v>
      </c>
      <c r="R8" s="9">
        <v>5581</v>
      </c>
      <c r="S8" s="26">
        <v>0.29670388091440725</v>
      </c>
      <c r="T8" s="9">
        <v>123494</v>
      </c>
    </row>
    <row r="9" spans="1:20" ht="15.75" x14ac:dyDescent="0.25">
      <c r="A9" s="6">
        <v>12</v>
      </c>
      <c r="B9" s="7" t="s">
        <v>20</v>
      </c>
      <c r="C9" s="8" t="s">
        <v>9</v>
      </c>
      <c r="D9" s="9">
        <v>271</v>
      </c>
      <c r="E9" s="9">
        <v>110</v>
      </c>
      <c r="F9" s="9">
        <f t="shared" si="0"/>
        <v>29810</v>
      </c>
      <c r="G9" s="9">
        <v>6377</v>
      </c>
      <c r="H9" s="26">
        <f t="shared" si="1"/>
        <v>0.21392150285139214</v>
      </c>
      <c r="I9" s="9">
        <v>161174</v>
      </c>
      <c r="J9" s="40"/>
      <c r="K9" s="41">
        <f t="shared" si="2"/>
        <v>1.7819661187520965</v>
      </c>
      <c r="L9" s="40"/>
    </row>
    <row r="10" spans="1:20" ht="15.75" x14ac:dyDescent="0.25">
      <c r="A10" s="6">
        <v>6</v>
      </c>
      <c r="B10" s="7" t="s">
        <v>14</v>
      </c>
      <c r="C10" s="8" t="s">
        <v>9</v>
      </c>
      <c r="D10" s="9">
        <v>152</v>
      </c>
      <c r="E10" s="9">
        <v>110</v>
      </c>
      <c r="F10" s="9">
        <f t="shared" si="0"/>
        <v>16720</v>
      </c>
      <c r="G10" s="9">
        <v>3543</v>
      </c>
      <c r="H10" s="26">
        <f t="shared" si="1"/>
        <v>0.21190191387559809</v>
      </c>
      <c r="I10" s="9">
        <v>57347</v>
      </c>
      <c r="J10" s="40"/>
      <c r="K10" s="41">
        <f t="shared" si="2"/>
        <v>1.7651429425837322</v>
      </c>
      <c r="L10" s="40"/>
    </row>
    <row r="11" spans="1:20" ht="15.75" x14ac:dyDescent="0.25">
      <c r="A11" s="6">
        <v>9</v>
      </c>
      <c r="B11" s="10" t="s">
        <v>17</v>
      </c>
      <c r="C11" s="8" t="s">
        <v>9</v>
      </c>
      <c r="D11" s="9">
        <v>739</v>
      </c>
      <c r="E11" s="9">
        <v>110</v>
      </c>
      <c r="F11" s="9">
        <f t="shared" si="0"/>
        <v>81290</v>
      </c>
      <c r="G11" s="9">
        <v>16176</v>
      </c>
      <c r="H11" s="26">
        <f t="shared" si="1"/>
        <v>0.1989912658383565</v>
      </c>
      <c r="I11" s="9">
        <v>293062</v>
      </c>
      <c r="J11" s="40"/>
      <c r="K11" s="41">
        <f t="shared" si="2"/>
        <v>1.6575972444335096</v>
      </c>
      <c r="L11" s="40"/>
    </row>
    <row r="12" spans="1:20" ht="15.75" x14ac:dyDescent="0.25">
      <c r="A12" s="6">
        <v>3</v>
      </c>
      <c r="B12" s="7" t="s">
        <v>11</v>
      </c>
      <c r="C12" s="8" t="s">
        <v>9</v>
      </c>
      <c r="D12" s="9">
        <v>68</v>
      </c>
      <c r="E12" s="9">
        <v>110</v>
      </c>
      <c r="F12" s="9">
        <f t="shared" si="0"/>
        <v>7480</v>
      </c>
      <c r="G12" s="9">
        <v>968</v>
      </c>
      <c r="H12" s="26">
        <f t="shared" si="1"/>
        <v>0.12941176470588237</v>
      </c>
      <c r="I12" s="9">
        <v>26282</v>
      </c>
      <c r="J12" s="40"/>
      <c r="K12" s="41">
        <f t="shared" si="2"/>
        <v>1.0780000000000001</v>
      </c>
      <c r="L12" s="40"/>
      <c r="O12" s="50" t="s">
        <v>126</v>
      </c>
      <c r="P12" s="51"/>
      <c r="Q12" s="51"/>
      <c r="R12" s="51"/>
      <c r="S12" s="51"/>
      <c r="T12" s="52"/>
    </row>
    <row r="13" spans="1:20" ht="47.25" x14ac:dyDescent="0.25">
      <c r="A13" s="6">
        <v>11</v>
      </c>
      <c r="B13" s="7" t="s">
        <v>19</v>
      </c>
      <c r="C13" s="8" t="s">
        <v>9</v>
      </c>
      <c r="D13" s="9">
        <v>245</v>
      </c>
      <c r="E13" s="9">
        <v>110</v>
      </c>
      <c r="F13" s="9">
        <f t="shared" si="0"/>
        <v>26950</v>
      </c>
      <c r="G13" s="9">
        <v>3074</v>
      </c>
      <c r="H13" s="26">
        <f t="shared" si="1"/>
        <v>0.11406307977736549</v>
      </c>
      <c r="I13" s="9">
        <v>98029</v>
      </c>
      <c r="J13" s="40"/>
      <c r="K13" s="41">
        <f t="shared" si="2"/>
        <v>0.95014545454545452</v>
      </c>
      <c r="L13" s="40"/>
      <c r="O13" s="33" t="s">
        <v>124</v>
      </c>
      <c r="P13" s="34" t="s">
        <v>123</v>
      </c>
      <c r="Q13" s="35" t="s">
        <v>5</v>
      </c>
      <c r="R13" s="35" t="s">
        <v>119</v>
      </c>
      <c r="S13" s="36" t="s">
        <v>6</v>
      </c>
      <c r="T13" s="37" t="s">
        <v>7</v>
      </c>
    </row>
    <row r="14" spans="1:20" ht="15.75" x14ac:dyDescent="0.25">
      <c r="A14" s="6">
        <v>8</v>
      </c>
      <c r="B14" s="7" t="s">
        <v>16</v>
      </c>
      <c r="C14" s="8" t="s">
        <v>9</v>
      </c>
      <c r="D14" s="9">
        <v>57</v>
      </c>
      <c r="E14" s="9">
        <v>110</v>
      </c>
      <c r="F14" s="9">
        <f t="shared" si="0"/>
        <v>6270</v>
      </c>
      <c r="G14" s="9">
        <v>657</v>
      </c>
      <c r="H14" s="26">
        <f t="shared" si="1"/>
        <v>0.10478468899521531</v>
      </c>
      <c r="I14" s="9">
        <v>46772</v>
      </c>
      <c r="J14" s="40"/>
      <c r="K14" s="41">
        <f t="shared" si="2"/>
        <v>0.87285645933014355</v>
      </c>
      <c r="L14" s="40"/>
      <c r="O14" s="7">
        <v>1</v>
      </c>
      <c r="P14" s="7" t="s">
        <v>24</v>
      </c>
      <c r="Q14" s="9">
        <v>40875</v>
      </c>
      <c r="R14" s="9">
        <v>1885</v>
      </c>
      <c r="S14" s="26">
        <v>4.6116207951070333E-2</v>
      </c>
      <c r="T14" s="9">
        <v>61966</v>
      </c>
    </row>
    <row r="15" spans="1:20" ht="15.75" x14ac:dyDescent="0.25">
      <c r="A15" s="6">
        <v>2</v>
      </c>
      <c r="B15" s="7" t="s">
        <v>10</v>
      </c>
      <c r="C15" s="8" t="s">
        <v>9</v>
      </c>
      <c r="D15" s="9">
        <v>174</v>
      </c>
      <c r="E15" s="9">
        <v>110</v>
      </c>
      <c r="F15" s="9">
        <f t="shared" si="0"/>
        <v>19140</v>
      </c>
      <c r="G15" s="9">
        <v>343</v>
      </c>
      <c r="H15" s="26">
        <f t="shared" si="1"/>
        <v>1.7920585161964472E-2</v>
      </c>
      <c r="I15" s="9">
        <v>124749</v>
      </c>
      <c r="J15" s="40"/>
      <c r="K15" s="41">
        <f t="shared" si="2"/>
        <v>0.14927847439916406</v>
      </c>
      <c r="L15" s="40"/>
      <c r="O15" s="7">
        <v>2</v>
      </c>
      <c r="P15" s="7" t="s">
        <v>25</v>
      </c>
      <c r="Q15" s="9">
        <v>32325</v>
      </c>
      <c r="R15" s="9">
        <v>954</v>
      </c>
      <c r="S15" s="26">
        <v>2.951276102088167E-2</v>
      </c>
      <c r="T15" s="9">
        <v>63847</v>
      </c>
    </row>
    <row r="16" spans="1:20" ht="15.75" x14ac:dyDescent="0.25">
      <c r="A16" s="6">
        <v>33</v>
      </c>
      <c r="B16" s="7" t="s">
        <v>44</v>
      </c>
      <c r="C16" s="8" t="s">
        <v>28</v>
      </c>
      <c r="D16" s="9">
        <v>3</v>
      </c>
      <c r="E16" s="9">
        <v>45</v>
      </c>
      <c r="F16" s="9">
        <f t="shared" ref="F16:F47" si="3">D16*E16</f>
        <v>135</v>
      </c>
      <c r="G16" s="9">
        <v>87</v>
      </c>
      <c r="H16" s="26">
        <f t="shared" si="1"/>
        <v>0.64444444444444449</v>
      </c>
      <c r="I16" s="9">
        <v>1172</v>
      </c>
      <c r="J16" s="40"/>
      <c r="K16" s="41">
        <f t="shared" si="2"/>
        <v>5.3682222222222222</v>
      </c>
      <c r="L16" s="40"/>
      <c r="O16" s="7">
        <v>3</v>
      </c>
      <c r="P16" s="7" t="s">
        <v>10</v>
      </c>
      <c r="Q16" s="9">
        <v>19140</v>
      </c>
      <c r="R16" s="9">
        <v>343</v>
      </c>
      <c r="S16" s="26">
        <v>1.7920585161964472E-2</v>
      </c>
      <c r="T16" s="9">
        <v>124749</v>
      </c>
    </row>
    <row r="17" spans="1:20" ht="15.75" x14ac:dyDescent="0.25">
      <c r="A17" s="6">
        <v>28</v>
      </c>
      <c r="B17" s="7" t="s">
        <v>39</v>
      </c>
      <c r="C17" s="8" t="s">
        <v>28</v>
      </c>
      <c r="D17" s="9">
        <v>3</v>
      </c>
      <c r="E17" s="9">
        <v>45</v>
      </c>
      <c r="F17" s="9">
        <f t="shared" si="3"/>
        <v>135</v>
      </c>
      <c r="G17" s="9">
        <v>61</v>
      </c>
      <c r="H17" s="26">
        <f t="shared" si="1"/>
        <v>0.45185185185185184</v>
      </c>
      <c r="I17" s="9">
        <v>1781</v>
      </c>
      <c r="J17" s="40"/>
      <c r="K17" s="41">
        <f t="shared" si="2"/>
        <v>3.7639259259259257</v>
      </c>
      <c r="L17" s="40"/>
      <c r="O17" s="7">
        <v>4</v>
      </c>
      <c r="P17" s="7" t="s">
        <v>34</v>
      </c>
      <c r="Q17" s="9">
        <v>2070</v>
      </c>
      <c r="R17" s="9">
        <v>15</v>
      </c>
      <c r="S17" s="26">
        <v>7.246376811594203E-3</v>
      </c>
      <c r="T17" s="9">
        <v>2171</v>
      </c>
    </row>
    <row r="18" spans="1:20" ht="15.75" x14ac:dyDescent="0.25">
      <c r="A18" s="6">
        <v>35</v>
      </c>
      <c r="B18" s="7" t="s">
        <v>46</v>
      </c>
      <c r="C18" s="8" t="s">
        <v>28</v>
      </c>
      <c r="D18" s="9">
        <v>79</v>
      </c>
      <c r="E18" s="9">
        <v>45</v>
      </c>
      <c r="F18" s="9">
        <f t="shared" si="3"/>
        <v>3555</v>
      </c>
      <c r="G18" s="9">
        <v>1224</v>
      </c>
      <c r="H18" s="26">
        <f t="shared" si="1"/>
        <v>0.34430379746835443</v>
      </c>
      <c r="I18" s="9">
        <v>26611</v>
      </c>
      <c r="J18" s="40"/>
      <c r="K18" s="41">
        <f t="shared" si="2"/>
        <v>2.8680506329113924</v>
      </c>
      <c r="L18" s="40"/>
      <c r="O18" s="7">
        <v>5</v>
      </c>
      <c r="P18" s="7" t="s">
        <v>51</v>
      </c>
      <c r="Q18" s="9">
        <v>8320</v>
      </c>
      <c r="R18" s="9">
        <v>49</v>
      </c>
      <c r="S18" s="26">
        <v>5.8894230769230768E-3</v>
      </c>
      <c r="T18" s="9">
        <v>2402</v>
      </c>
    </row>
    <row r="19" spans="1:20" ht="15.75" x14ac:dyDescent="0.25">
      <c r="A19" s="6">
        <v>21</v>
      </c>
      <c r="B19" s="7" t="s">
        <v>32</v>
      </c>
      <c r="C19" s="8" t="s">
        <v>28</v>
      </c>
      <c r="D19" s="9">
        <v>2</v>
      </c>
      <c r="E19" s="9">
        <v>45</v>
      </c>
      <c r="F19" s="9">
        <f t="shared" si="3"/>
        <v>90</v>
      </c>
      <c r="G19" s="9">
        <v>25</v>
      </c>
      <c r="H19" s="26">
        <f t="shared" si="1"/>
        <v>0.27777777777777779</v>
      </c>
      <c r="I19" s="9">
        <v>388</v>
      </c>
      <c r="J19" s="40"/>
      <c r="K19" s="41">
        <f t="shared" si="2"/>
        <v>2.3138888888888891</v>
      </c>
      <c r="L19" s="40"/>
    </row>
    <row r="20" spans="1:20" ht="15.75" x14ac:dyDescent="0.25">
      <c r="A20" s="6">
        <v>24</v>
      </c>
      <c r="B20" s="7" t="s">
        <v>35</v>
      </c>
      <c r="C20" s="8" t="s">
        <v>28</v>
      </c>
      <c r="D20" s="9">
        <v>10</v>
      </c>
      <c r="E20" s="9">
        <v>45</v>
      </c>
      <c r="F20" s="9">
        <f t="shared" si="3"/>
        <v>450</v>
      </c>
      <c r="G20" s="9">
        <v>72</v>
      </c>
      <c r="H20" s="26">
        <f t="shared" si="1"/>
        <v>0.16</v>
      </c>
      <c r="I20" s="9">
        <v>5331</v>
      </c>
      <c r="J20" s="40"/>
      <c r="K20" s="41">
        <f t="shared" si="2"/>
        <v>1.3328</v>
      </c>
      <c r="L20" s="40"/>
    </row>
    <row r="21" spans="1:20" ht="15.75" x14ac:dyDescent="0.25">
      <c r="A21" s="6">
        <v>34</v>
      </c>
      <c r="B21" s="7" t="s">
        <v>45</v>
      </c>
      <c r="C21" s="8" t="s">
        <v>28</v>
      </c>
      <c r="D21" s="9">
        <v>4</v>
      </c>
      <c r="E21" s="9">
        <v>45</v>
      </c>
      <c r="F21" s="9">
        <f t="shared" si="3"/>
        <v>180</v>
      </c>
      <c r="G21" s="9">
        <v>25</v>
      </c>
      <c r="H21" s="26">
        <f t="shared" si="1"/>
        <v>0.1388888888888889</v>
      </c>
      <c r="I21" s="9">
        <v>334</v>
      </c>
      <c r="J21" s="40"/>
      <c r="K21" s="41">
        <f t="shared" si="2"/>
        <v>1.1569444444444446</v>
      </c>
      <c r="L21" s="40"/>
      <c r="O21" s="47" t="s">
        <v>127</v>
      </c>
      <c r="P21" s="48"/>
      <c r="Q21" s="48"/>
      <c r="R21" s="48"/>
      <c r="S21" s="48"/>
      <c r="T21" s="49"/>
    </row>
    <row r="22" spans="1:20" ht="47.25" x14ac:dyDescent="0.25">
      <c r="A22" s="6">
        <v>20</v>
      </c>
      <c r="B22" s="7" t="s">
        <v>31</v>
      </c>
      <c r="C22" s="8" t="s">
        <v>28</v>
      </c>
      <c r="D22" s="9">
        <v>24</v>
      </c>
      <c r="E22" s="9">
        <v>45</v>
      </c>
      <c r="F22" s="9">
        <f t="shared" si="3"/>
        <v>1080</v>
      </c>
      <c r="G22" s="9">
        <v>123</v>
      </c>
      <c r="H22" s="26">
        <f t="shared" si="1"/>
        <v>0.11388888888888889</v>
      </c>
      <c r="I22" s="9">
        <v>1756</v>
      </c>
      <c r="J22" s="40"/>
      <c r="K22" s="41">
        <f t="shared" si="2"/>
        <v>0.9486944444444444</v>
      </c>
      <c r="L22" s="40"/>
      <c r="O22" s="28" t="s">
        <v>124</v>
      </c>
      <c r="P22" s="29" t="s">
        <v>123</v>
      </c>
      <c r="Q22" s="30" t="s">
        <v>5</v>
      </c>
      <c r="R22" s="30" t="s">
        <v>119</v>
      </c>
      <c r="S22" s="31" t="s">
        <v>6</v>
      </c>
      <c r="T22" s="32" t="s">
        <v>7</v>
      </c>
    </row>
    <row r="23" spans="1:20" ht="16.5" x14ac:dyDescent="0.25">
      <c r="A23" s="6">
        <v>25</v>
      </c>
      <c r="B23" s="7" t="s">
        <v>36</v>
      </c>
      <c r="C23" s="8" t="s">
        <v>28</v>
      </c>
      <c r="D23" s="9">
        <v>94</v>
      </c>
      <c r="E23" s="9">
        <v>45</v>
      </c>
      <c r="F23" s="9">
        <f t="shared" si="3"/>
        <v>4230</v>
      </c>
      <c r="G23" s="9">
        <v>441</v>
      </c>
      <c r="H23" s="26">
        <f t="shared" si="1"/>
        <v>0.10425531914893617</v>
      </c>
      <c r="I23" s="9">
        <v>10175</v>
      </c>
      <c r="J23" s="40"/>
      <c r="K23" s="41">
        <f t="shared" si="2"/>
        <v>0.86844680851063827</v>
      </c>
      <c r="L23" s="40"/>
      <c r="O23" s="7">
        <v>1</v>
      </c>
      <c r="P23" s="19" t="s">
        <v>97</v>
      </c>
      <c r="Q23" s="20">
        <v>12280</v>
      </c>
      <c r="R23" s="20">
        <v>6020</v>
      </c>
      <c r="S23" s="22">
        <v>0.49022801302931596</v>
      </c>
      <c r="T23" s="20">
        <v>98466</v>
      </c>
    </row>
    <row r="24" spans="1:20" ht="16.5" x14ac:dyDescent="0.25">
      <c r="A24" s="6">
        <v>29</v>
      </c>
      <c r="B24" s="7" t="s">
        <v>40</v>
      </c>
      <c r="C24" s="8" t="s">
        <v>28</v>
      </c>
      <c r="D24" s="9">
        <v>15</v>
      </c>
      <c r="E24" s="9">
        <v>45</v>
      </c>
      <c r="F24" s="9">
        <f t="shared" si="3"/>
        <v>675</v>
      </c>
      <c r="G24" s="9">
        <v>45</v>
      </c>
      <c r="H24" s="26">
        <f t="shared" si="1"/>
        <v>6.6666666666666666E-2</v>
      </c>
      <c r="I24" s="9">
        <v>1541</v>
      </c>
      <c r="J24" s="40"/>
      <c r="K24" s="41">
        <f t="shared" si="2"/>
        <v>0.55533333333333335</v>
      </c>
      <c r="L24" s="40"/>
      <c r="O24" s="7">
        <v>2</v>
      </c>
      <c r="P24" s="19" t="s">
        <v>89</v>
      </c>
      <c r="Q24" s="20">
        <v>6660</v>
      </c>
      <c r="R24" s="20">
        <v>3195</v>
      </c>
      <c r="S24" s="22">
        <v>0.47972972972972971</v>
      </c>
      <c r="T24" s="20">
        <v>76375</v>
      </c>
    </row>
    <row r="25" spans="1:20" ht="16.5" x14ac:dyDescent="0.25">
      <c r="A25" s="6">
        <v>22</v>
      </c>
      <c r="B25" s="7" t="s">
        <v>33</v>
      </c>
      <c r="C25" s="8" t="s">
        <v>28</v>
      </c>
      <c r="D25" s="9">
        <v>45</v>
      </c>
      <c r="E25" s="9">
        <v>45</v>
      </c>
      <c r="F25" s="9">
        <f t="shared" si="3"/>
        <v>2025</v>
      </c>
      <c r="G25" s="9">
        <v>66</v>
      </c>
      <c r="H25" s="26">
        <f t="shared" si="1"/>
        <v>3.259259259259259E-2</v>
      </c>
      <c r="I25" s="9">
        <v>7665</v>
      </c>
      <c r="J25" s="40"/>
      <c r="K25" s="41">
        <f t="shared" si="2"/>
        <v>0.27149629629629629</v>
      </c>
      <c r="L25" s="40"/>
      <c r="O25" s="7">
        <v>3</v>
      </c>
      <c r="P25" s="19" t="s">
        <v>108</v>
      </c>
      <c r="Q25" s="20">
        <v>6205</v>
      </c>
      <c r="R25" s="20">
        <v>2863</v>
      </c>
      <c r="S25" s="22">
        <v>0.46140209508460917</v>
      </c>
      <c r="T25" s="20">
        <v>66481</v>
      </c>
    </row>
    <row r="26" spans="1:20" ht="16.5" x14ac:dyDescent="0.25">
      <c r="A26" s="6">
        <v>26</v>
      </c>
      <c r="B26" s="7" t="s">
        <v>37</v>
      </c>
      <c r="C26" s="8" t="s">
        <v>28</v>
      </c>
      <c r="D26" s="9">
        <v>10</v>
      </c>
      <c r="E26" s="9">
        <v>45</v>
      </c>
      <c r="F26" s="9">
        <f t="shared" si="3"/>
        <v>450</v>
      </c>
      <c r="G26" s="9">
        <v>14</v>
      </c>
      <c r="H26" s="26">
        <f t="shared" si="1"/>
        <v>3.111111111111111E-2</v>
      </c>
      <c r="I26" s="9">
        <v>361</v>
      </c>
      <c r="J26" s="40"/>
      <c r="K26" s="41">
        <f t="shared" si="2"/>
        <v>0.25915555555555553</v>
      </c>
      <c r="L26" s="40"/>
      <c r="O26" s="7">
        <v>4</v>
      </c>
      <c r="P26" s="19" t="s">
        <v>76</v>
      </c>
      <c r="Q26" s="20">
        <v>12475</v>
      </c>
      <c r="R26" s="20">
        <v>5746</v>
      </c>
      <c r="S26" s="22">
        <v>0.46060120240480962</v>
      </c>
      <c r="T26" s="20">
        <v>88045</v>
      </c>
    </row>
    <row r="27" spans="1:20" ht="16.5" x14ac:dyDescent="0.25">
      <c r="A27" s="6">
        <v>23</v>
      </c>
      <c r="B27" s="7" t="s">
        <v>34</v>
      </c>
      <c r="C27" s="8" t="s">
        <v>28</v>
      </c>
      <c r="D27" s="9">
        <v>46</v>
      </c>
      <c r="E27" s="9">
        <v>45</v>
      </c>
      <c r="F27" s="9">
        <f t="shared" si="3"/>
        <v>2070</v>
      </c>
      <c r="G27" s="9">
        <v>15</v>
      </c>
      <c r="H27" s="26">
        <f t="shared" si="1"/>
        <v>7.246376811594203E-3</v>
      </c>
      <c r="I27" s="9">
        <v>2171</v>
      </c>
      <c r="J27" s="40"/>
      <c r="K27" s="41">
        <f t="shared" si="2"/>
        <v>6.0362318840579708E-2</v>
      </c>
      <c r="L27" s="40"/>
      <c r="O27" s="7">
        <v>5</v>
      </c>
      <c r="P27" s="19" t="s">
        <v>110</v>
      </c>
      <c r="Q27" s="20">
        <v>3420</v>
      </c>
      <c r="R27" s="20">
        <v>1549</v>
      </c>
      <c r="S27" s="22">
        <v>0.45292397660818712</v>
      </c>
      <c r="T27" s="20">
        <v>41656</v>
      </c>
    </row>
    <row r="28" spans="1:20" ht="15.75" x14ac:dyDescent="0.25">
      <c r="A28" s="6">
        <v>17</v>
      </c>
      <c r="B28" s="7" t="s">
        <v>27</v>
      </c>
      <c r="C28" s="8" t="s">
        <v>28</v>
      </c>
      <c r="D28" s="9">
        <v>45</v>
      </c>
      <c r="E28" s="9">
        <v>45</v>
      </c>
      <c r="F28" s="9">
        <f t="shared" si="3"/>
        <v>2025</v>
      </c>
      <c r="G28" s="9">
        <v>10</v>
      </c>
      <c r="H28" s="26">
        <f t="shared" si="1"/>
        <v>4.9382716049382715E-3</v>
      </c>
      <c r="I28" s="9">
        <v>2111</v>
      </c>
      <c r="J28" s="40"/>
      <c r="K28" s="41">
        <f t="shared" si="2"/>
        <v>4.1135802469135799E-2</v>
      </c>
      <c r="L28" s="40"/>
    </row>
    <row r="29" spans="1:20" ht="15.75" x14ac:dyDescent="0.25">
      <c r="A29" s="6">
        <v>18</v>
      </c>
      <c r="B29" s="7" t="s">
        <v>29</v>
      </c>
      <c r="C29" s="8" t="s">
        <v>28</v>
      </c>
      <c r="D29" s="9">
        <v>22</v>
      </c>
      <c r="E29" s="9">
        <v>45</v>
      </c>
      <c r="F29" s="9">
        <f t="shared" si="3"/>
        <v>990</v>
      </c>
      <c r="G29" s="9">
        <v>0</v>
      </c>
      <c r="H29" s="26">
        <f t="shared" si="1"/>
        <v>0</v>
      </c>
      <c r="I29" s="9">
        <v>604</v>
      </c>
      <c r="J29" s="40"/>
      <c r="K29" s="41">
        <f t="shared" si="2"/>
        <v>0</v>
      </c>
      <c r="L29" s="40"/>
    </row>
    <row r="30" spans="1:20" ht="15.75" x14ac:dyDescent="0.25">
      <c r="A30" s="6">
        <v>19</v>
      </c>
      <c r="B30" s="7" t="s">
        <v>30</v>
      </c>
      <c r="C30" s="8" t="s">
        <v>28</v>
      </c>
      <c r="D30" s="9">
        <v>11</v>
      </c>
      <c r="E30" s="9">
        <v>45</v>
      </c>
      <c r="F30" s="9">
        <f t="shared" si="3"/>
        <v>495</v>
      </c>
      <c r="G30" s="9">
        <v>0</v>
      </c>
      <c r="H30" s="26">
        <f t="shared" si="1"/>
        <v>0</v>
      </c>
      <c r="I30" s="9">
        <v>111</v>
      </c>
      <c r="J30" s="40"/>
      <c r="K30" s="41">
        <f t="shared" si="2"/>
        <v>0</v>
      </c>
      <c r="L30" s="40"/>
    </row>
    <row r="31" spans="1:20" ht="15.75" x14ac:dyDescent="0.25">
      <c r="A31" s="6">
        <v>27</v>
      </c>
      <c r="B31" s="7" t="s">
        <v>38</v>
      </c>
      <c r="C31" s="8" t="s">
        <v>28</v>
      </c>
      <c r="D31" s="9">
        <v>3</v>
      </c>
      <c r="E31" s="9">
        <v>45</v>
      </c>
      <c r="F31" s="9">
        <f t="shared" si="3"/>
        <v>135</v>
      </c>
      <c r="G31" s="9">
        <v>0</v>
      </c>
      <c r="H31" s="26">
        <f t="shared" si="1"/>
        <v>0</v>
      </c>
      <c r="I31" s="9">
        <v>3</v>
      </c>
      <c r="J31" s="40"/>
      <c r="K31" s="41">
        <f t="shared" si="2"/>
        <v>0</v>
      </c>
      <c r="L31" s="40"/>
      <c r="O31" s="50" t="s">
        <v>128</v>
      </c>
      <c r="P31" s="51"/>
      <c r="Q31" s="51"/>
      <c r="R31" s="51"/>
      <c r="S31" s="51"/>
      <c r="T31" s="52"/>
    </row>
    <row r="32" spans="1:20" ht="47.25" x14ac:dyDescent="0.25">
      <c r="A32" s="6">
        <v>30</v>
      </c>
      <c r="B32" s="7" t="s">
        <v>41</v>
      </c>
      <c r="C32" s="8" t="s">
        <v>28</v>
      </c>
      <c r="D32" s="9">
        <v>2</v>
      </c>
      <c r="E32" s="9">
        <v>45</v>
      </c>
      <c r="F32" s="9">
        <f t="shared" si="3"/>
        <v>90</v>
      </c>
      <c r="G32" s="9">
        <v>0</v>
      </c>
      <c r="H32" s="26">
        <f t="shared" si="1"/>
        <v>0</v>
      </c>
      <c r="I32" s="9">
        <v>53</v>
      </c>
      <c r="J32" s="40"/>
      <c r="K32" s="41">
        <f t="shared" si="2"/>
        <v>0</v>
      </c>
      <c r="L32" s="40"/>
      <c r="O32" s="33" t="s">
        <v>124</v>
      </c>
      <c r="P32" s="34" t="s">
        <v>123</v>
      </c>
      <c r="Q32" s="35" t="s">
        <v>5</v>
      </c>
      <c r="R32" s="35" t="s">
        <v>119</v>
      </c>
      <c r="S32" s="36" t="s">
        <v>6</v>
      </c>
      <c r="T32" s="37" t="s">
        <v>7</v>
      </c>
    </row>
    <row r="33" spans="1:20" ht="16.5" x14ac:dyDescent="0.25">
      <c r="A33" s="6">
        <v>31</v>
      </c>
      <c r="B33" s="7" t="s">
        <v>42</v>
      </c>
      <c r="C33" s="8" t="s">
        <v>28</v>
      </c>
      <c r="D33" s="9">
        <v>3</v>
      </c>
      <c r="E33" s="9">
        <v>45</v>
      </c>
      <c r="F33" s="9">
        <f t="shared" si="3"/>
        <v>135</v>
      </c>
      <c r="G33" s="9">
        <v>0</v>
      </c>
      <c r="H33" s="26">
        <f t="shared" si="1"/>
        <v>0</v>
      </c>
      <c r="I33" s="9">
        <v>36</v>
      </c>
      <c r="J33" s="40"/>
      <c r="K33" s="41">
        <f t="shared" si="2"/>
        <v>0</v>
      </c>
      <c r="L33" s="40"/>
      <c r="O33" s="7">
        <v>1</v>
      </c>
      <c r="P33" s="19" t="s">
        <v>84</v>
      </c>
      <c r="Q33" s="20">
        <v>18200</v>
      </c>
      <c r="R33" s="20">
        <v>4115</v>
      </c>
      <c r="S33" s="21">
        <v>0.2260989010989011</v>
      </c>
      <c r="T33" s="20">
        <v>98918</v>
      </c>
    </row>
    <row r="34" spans="1:20" ht="16.5" x14ac:dyDescent="0.25">
      <c r="A34" s="6">
        <v>32</v>
      </c>
      <c r="B34" s="7" t="s">
        <v>43</v>
      </c>
      <c r="C34" s="8" t="s">
        <v>28</v>
      </c>
      <c r="D34" s="9">
        <v>2</v>
      </c>
      <c r="E34" s="9">
        <v>45</v>
      </c>
      <c r="F34" s="9">
        <f t="shared" si="3"/>
        <v>90</v>
      </c>
      <c r="G34" s="9">
        <v>0</v>
      </c>
      <c r="H34" s="26">
        <f t="shared" si="1"/>
        <v>0</v>
      </c>
      <c r="I34" s="9">
        <v>22</v>
      </c>
      <c r="J34" s="40"/>
      <c r="K34" s="41">
        <f t="shared" si="2"/>
        <v>0</v>
      </c>
      <c r="L34" s="40"/>
      <c r="O34" s="7">
        <v>2</v>
      </c>
      <c r="P34" s="19" t="s">
        <v>95</v>
      </c>
      <c r="Q34" s="20">
        <v>7715</v>
      </c>
      <c r="R34" s="20">
        <v>1484</v>
      </c>
      <c r="S34" s="21">
        <v>0.19235255994815295</v>
      </c>
      <c r="T34" s="20">
        <v>33252</v>
      </c>
    </row>
    <row r="35" spans="1:20" ht="16.5" x14ac:dyDescent="0.25">
      <c r="A35" s="6">
        <v>13</v>
      </c>
      <c r="B35" s="7" t="s">
        <v>22</v>
      </c>
      <c r="C35" s="8" t="s">
        <v>23</v>
      </c>
      <c r="D35" s="9">
        <v>236</v>
      </c>
      <c r="E35" s="9">
        <v>75</v>
      </c>
      <c r="F35" s="9">
        <f t="shared" si="3"/>
        <v>17700</v>
      </c>
      <c r="G35" s="9">
        <v>5336</v>
      </c>
      <c r="H35" s="26">
        <f t="shared" si="1"/>
        <v>0.3014689265536723</v>
      </c>
      <c r="I35" s="9">
        <v>37287</v>
      </c>
      <c r="J35" s="40"/>
      <c r="K35" s="41">
        <f t="shared" si="2"/>
        <v>2.5112361581920903</v>
      </c>
      <c r="L35" s="40"/>
      <c r="O35" s="7">
        <v>3</v>
      </c>
      <c r="P35" s="19" t="s">
        <v>99</v>
      </c>
      <c r="Q35" s="20">
        <v>40140</v>
      </c>
      <c r="R35" s="20">
        <v>7460</v>
      </c>
      <c r="S35" s="21">
        <v>0.18584952665670154</v>
      </c>
      <c r="T35" s="20">
        <v>175715</v>
      </c>
    </row>
    <row r="36" spans="1:20" ht="16.5" x14ac:dyDescent="0.25">
      <c r="A36" s="6">
        <v>16</v>
      </c>
      <c r="B36" s="7" t="s">
        <v>26</v>
      </c>
      <c r="C36" s="8" t="s">
        <v>23</v>
      </c>
      <c r="D36" s="9">
        <v>86</v>
      </c>
      <c r="E36" s="9">
        <v>75</v>
      </c>
      <c r="F36" s="9">
        <f t="shared" si="3"/>
        <v>6450</v>
      </c>
      <c r="G36" s="9">
        <v>1668</v>
      </c>
      <c r="H36" s="26">
        <f t="shared" si="1"/>
        <v>0.25860465116279069</v>
      </c>
      <c r="I36" s="9">
        <v>37922</v>
      </c>
      <c r="J36" s="40"/>
      <c r="K36" s="41">
        <f t="shared" si="2"/>
        <v>2.1541767441860467</v>
      </c>
      <c r="L36" s="40"/>
      <c r="O36" s="7">
        <v>4</v>
      </c>
      <c r="P36" s="19" t="s">
        <v>94</v>
      </c>
      <c r="Q36" s="20">
        <v>117005</v>
      </c>
      <c r="R36" s="20">
        <v>21379</v>
      </c>
      <c r="S36" s="21">
        <v>0.18271868723558823</v>
      </c>
      <c r="T36" s="20">
        <v>524530</v>
      </c>
    </row>
    <row r="37" spans="1:20" ht="16.5" x14ac:dyDescent="0.25">
      <c r="A37" s="6">
        <v>14</v>
      </c>
      <c r="B37" s="7" t="s">
        <v>24</v>
      </c>
      <c r="C37" s="8" t="s">
        <v>23</v>
      </c>
      <c r="D37" s="9">
        <v>545</v>
      </c>
      <c r="E37" s="9">
        <v>75</v>
      </c>
      <c r="F37" s="9">
        <f t="shared" si="3"/>
        <v>40875</v>
      </c>
      <c r="G37" s="9">
        <v>1885</v>
      </c>
      <c r="H37" s="26">
        <f t="shared" si="1"/>
        <v>4.6116207951070333E-2</v>
      </c>
      <c r="I37" s="9">
        <v>61966</v>
      </c>
      <c r="J37" s="40"/>
      <c r="K37" s="41">
        <f t="shared" si="2"/>
        <v>0.3841480122324159</v>
      </c>
      <c r="L37" s="40"/>
      <c r="O37" s="7">
        <v>5</v>
      </c>
      <c r="P37" s="19" t="s">
        <v>69</v>
      </c>
      <c r="Q37" s="20">
        <v>29670</v>
      </c>
      <c r="R37" s="20">
        <v>4510</v>
      </c>
      <c r="S37" s="21">
        <v>0.15200539265251095</v>
      </c>
      <c r="T37" s="20">
        <v>142702</v>
      </c>
    </row>
    <row r="38" spans="1:20" ht="15.75" x14ac:dyDescent="0.25">
      <c r="A38" s="6">
        <v>15</v>
      </c>
      <c r="B38" s="7" t="s">
        <v>25</v>
      </c>
      <c r="C38" s="8" t="s">
        <v>23</v>
      </c>
      <c r="D38" s="9">
        <v>431</v>
      </c>
      <c r="E38" s="9">
        <v>75</v>
      </c>
      <c r="F38" s="9">
        <f t="shared" si="3"/>
        <v>32325</v>
      </c>
      <c r="G38" s="9">
        <v>954</v>
      </c>
      <c r="H38" s="26">
        <f t="shared" si="1"/>
        <v>2.951276102088167E-2</v>
      </c>
      <c r="I38" s="9">
        <v>63847</v>
      </c>
      <c r="J38" s="40"/>
      <c r="K38" s="41">
        <f t="shared" si="2"/>
        <v>0.2458412993039443</v>
      </c>
      <c r="L38" s="40"/>
    </row>
    <row r="39" spans="1:20" ht="15.75" x14ac:dyDescent="0.25">
      <c r="A39" s="6">
        <v>36</v>
      </c>
      <c r="B39" s="7" t="s">
        <v>48</v>
      </c>
      <c r="C39" s="8" t="s">
        <v>49</v>
      </c>
      <c r="D39" s="9">
        <v>1609</v>
      </c>
      <c r="E39" s="9">
        <v>110</v>
      </c>
      <c r="F39" s="9">
        <f t="shared" si="3"/>
        <v>176990</v>
      </c>
      <c r="G39" s="9">
        <v>109355</v>
      </c>
      <c r="H39" s="26">
        <f t="shared" si="1"/>
        <v>0.61785976608847959</v>
      </c>
      <c r="I39" s="9">
        <v>1264988</v>
      </c>
      <c r="J39" s="40"/>
      <c r="K39" s="41">
        <f t="shared" si="2"/>
        <v>5.1467718515170349</v>
      </c>
      <c r="L39" s="40"/>
    </row>
    <row r="40" spans="1:20" ht="15.75" x14ac:dyDescent="0.25">
      <c r="A40" s="6">
        <v>37</v>
      </c>
      <c r="B40" s="7" t="s">
        <v>51</v>
      </c>
      <c r="C40" s="8" t="s">
        <v>52</v>
      </c>
      <c r="D40" s="9">
        <v>416</v>
      </c>
      <c r="E40" s="9">
        <v>20</v>
      </c>
      <c r="F40" s="9">
        <f t="shared" si="3"/>
        <v>8320</v>
      </c>
      <c r="G40" s="9">
        <v>49</v>
      </c>
      <c r="H40" s="26">
        <f t="shared" si="1"/>
        <v>5.8894230769230768E-3</v>
      </c>
      <c r="I40" s="9">
        <v>2402</v>
      </c>
      <c r="J40" s="40"/>
      <c r="K40" s="41">
        <f t="shared" si="2"/>
        <v>4.9058894230769229E-2</v>
      </c>
      <c r="L40" s="40"/>
    </row>
    <row r="41" spans="1:20" ht="15.75" x14ac:dyDescent="0.25">
      <c r="A41" s="6">
        <v>38</v>
      </c>
      <c r="B41" s="7" t="s">
        <v>54</v>
      </c>
      <c r="C41" s="8" t="s">
        <v>55</v>
      </c>
      <c r="D41" s="15">
        <v>194</v>
      </c>
      <c r="E41" s="9">
        <v>70</v>
      </c>
      <c r="F41" s="9">
        <f t="shared" si="3"/>
        <v>13580</v>
      </c>
      <c r="G41" s="9">
        <v>3743</v>
      </c>
      <c r="H41" s="26">
        <f t="shared" si="1"/>
        <v>0.27562592047128132</v>
      </c>
      <c r="I41" s="9">
        <v>87973</v>
      </c>
      <c r="J41" s="40"/>
      <c r="K41" s="41">
        <f t="shared" si="2"/>
        <v>2.2959639175257736</v>
      </c>
      <c r="L41" s="40"/>
    </row>
    <row r="42" spans="1:20" ht="15.75" x14ac:dyDescent="0.25">
      <c r="A42" s="6">
        <v>42</v>
      </c>
      <c r="B42" s="7" t="s">
        <v>59</v>
      </c>
      <c r="C42" s="8" t="s">
        <v>55</v>
      </c>
      <c r="D42" s="15">
        <v>37</v>
      </c>
      <c r="E42" s="9">
        <v>70</v>
      </c>
      <c r="F42" s="9">
        <f t="shared" si="3"/>
        <v>2590</v>
      </c>
      <c r="G42" s="9">
        <v>351</v>
      </c>
      <c r="H42" s="26">
        <f t="shared" si="1"/>
        <v>0.13552123552123552</v>
      </c>
      <c r="I42" s="9">
        <v>4921</v>
      </c>
      <c r="J42" s="40"/>
      <c r="K42" s="41">
        <f t="shared" si="2"/>
        <v>1.1288918918918918</v>
      </c>
      <c r="L42" s="40"/>
    </row>
    <row r="43" spans="1:20" ht="15.75" x14ac:dyDescent="0.25">
      <c r="A43" s="6">
        <v>39</v>
      </c>
      <c r="B43" s="7" t="s">
        <v>56</v>
      </c>
      <c r="C43" s="8" t="s">
        <v>55</v>
      </c>
      <c r="D43" s="15">
        <v>4</v>
      </c>
      <c r="E43" s="9">
        <v>70</v>
      </c>
      <c r="F43" s="9">
        <f t="shared" si="3"/>
        <v>280</v>
      </c>
      <c r="G43" s="9">
        <v>1</v>
      </c>
      <c r="H43" s="26">
        <f t="shared" si="1"/>
        <v>3.5714285714285713E-3</v>
      </c>
      <c r="I43" s="9">
        <v>126</v>
      </c>
      <c r="J43" s="40"/>
      <c r="K43" s="41">
        <f t="shared" si="2"/>
        <v>2.9749999999999999E-2</v>
      </c>
      <c r="L43" s="40"/>
    </row>
    <row r="44" spans="1:20" ht="15.75" x14ac:dyDescent="0.25">
      <c r="A44" s="6">
        <v>40</v>
      </c>
      <c r="B44" s="7" t="s">
        <v>57</v>
      </c>
      <c r="C44" s="8" t="s">
        <v>55</v>
      </c>
      <c r="D44" s="15">
        <v>35</v>
      </c>
      <c r="E44" s="9">
        <v>70</v>
      </c>
      <c r="F44" s="9">
        <f t="shared" si="3"/>
        <v>2450</v>
      </c>
      <c r="G44" s="9">
        <v>0</v>
      </c>
      <c r="H44" s="26">
        <f t="shared" si="1"/>
        <v>0</v>
      </c>
      <c r="I44" s="9">
        <v>106</v>
      </c>
      <c r="J44" s="40"/>
      <c r="K44" s="41">
        <f t="shared" si="2"/>
        <v>0</v>
      </c>
      <c r="L44" s="40"/>
    </row>
    <row r="45" spans="1:20" ht="15.75" x14ac:dyDescent="0.25">
      <c r="A45" s="6">
        <v>41</v>
      </c>
      <c r="B45" s="7" t="s">
        <v>58</v>
      </c>
      <c r="C45" s="8" t="s">
        <v>55</v>
      </c>
      <c r="D45" s="15">
        <v>11</v>
      </c>
      <c r="E45" s="9">
        <v>70</v>
      </c>
      <c r="F45" s="9">
        <f t="shared" si="3"/>
        <v>770</v>
      </c>
      <c r="G45" s="9">
        <v>0</v>
      </c>
      <c r="H45" s="26">
        <f t="shared" si="1"/>
        <v>0</v>
      </c>
      <c r="I45" s="9">
        <v>787</v>
      </c>
      <c r="J45" s="40"/>
      <c r="K45" s="41">
        <f t="shared" si="2"/>
        <v>0</v>
      </c>
      <c r="L45" s="40"/>
    </row>
    <row r="46" spans="1:20" ht="15.75" x14ac:dyDescent="0.25">
      <c r="A46" s="6">
        <v>43</v>
      </c>
      <c r="B46" s="7" t="s">
        <v>122</v>
      </c>
      <c r="C46" s="8" t="s">
        <v>55</v>
      </c>
      <c r="D46" s="9">
        <v>2</v>
      </c>
      <c r="E46" s="9">
        <v>70</v>
      </c>
      <c r="F46" s="9">
        <f t="shared" si="3"/>
        <v>140</v>
      </c>
      <c r="G46" s="9">
        <v>0</v>
      </c>
      <c r="H46" s="26">
        <f t="shared" si="1"/>
        <v>0</v>
      </c>
      <c r="I46" s="9">
        <v>0</v>
      </c>
      <c r="J46" s="40"/>
      <c r="K46" s="41">
        <f t="shared" si="2"/>
        <v>0</v>
      </c>
      <c r="L46" s="40"/>
    </row>
    <row r="47" spans="1:20" ht="15.75" x14ac:dyDescent="0.25">
      <c r="A47" s="6">
        <v>44</v>
      </c>
      <c r="B47" s="7" t="s">
        <v>60</v>
      </c>
      <c r="C47" s="8" t="s">
        <v>55</v>
      </c>
      <c r="D47" s="15">
        <v>9</v>
      </c>
      <c r="E47" s="9">
        <v>70</v>
      </c>
      <c r="F47" s="9">
        <f t="shared" si="3"/>
        <v>630</v>
      </c>
      <c r="G47" s="9">
        <v>0</v>
      </c>
      <c r="H47" s="26">
        <f t="shared" si="1"/>
        <v>0</v>
      </c>
      <c r="I47" s="9">
        <v>4</v>
      </c>
      <c r="J47" s="40"/>
      <c r="K47" s="41">
        <f t="shared" si="2"/>
        <v>0</v>
      </c>
      <c r="L47" s="40"/>
    </row>
  </sheetData>
  <autoFilter ref="A3:I3" xr:uid="{A5E1FAF5-30F1-4D90-A7C4-75A68F250A80}">
    <sortState xmlns:xlrd2="http://schemas.microsoft.com/office/spreadsheetml/2017/richdata2" ref="A4:I47">
      <sortCondition ref="C3"/>
    </sortState>
  </autoFilter>
  <mergeCells count="5">
    <mergeCell ref="A1:I2"/>
    <mergeCell ref="O2:T2"/>
    <mergeCell ref="O12:T12"/>
    <mergeCell ref="O21:T21"/>
    <mergeCell ref="O31:T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Bankwise</vt:lpstr>
      <vt:lpstr>Districtwise</vt:lpstr>
      <vt:lpstr>Bankwise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Vishnu  Goyal</dc:creator>
  <cp:lastModifiedBy>Shashank  Srivastava</cp:lastModifiedBy>
  <cp:lastPrinted>2026-08-13T06:47:17Z</cp:lastPrinted>
  <dcterms:created xsi:type="dcterms:W3CDTF">2026-04-22T09:11:08Z</dcterms:created>
  <dcterms:modified xsi:type="dcterms:W3CDTF">2026-08-13T06:47:18Z</dcterms:modified>
</cp:coreProperties>
</file>